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2015 - ZT a technologi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'202015 - ZT a technologie...'!$C$117:$K$181</definedName>
    <definedName name="_xlnm.Print_Area" localSheetId="1">'202015 - ZT a technologie...'!$C$4:$J$76,'202015 - ZT a technologie...'!$C$82:$J$101,'202015 - ZT a technologie...'!$C$107:$K$181</definedName>
    <definedName name="_xlnm.Print_Titles" localSheetId="1">'202015 - ZT a technologie...'!$117:$117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81"/>
  <c r="BH181"/>
  <c r="BG181"/>
  <c r="BF181"/>
  <c r="T181"/>
  <c r="R181"/>
  <c r="P181"/>
  <c r="BK181"/>
  <c r="J181"/>
  <c r="BE181"/>
  <c r="BI180"/>
  <c r="BH180"/>
  <c r="BG180"/>
  <c r="BF180"/>
  <c r="T180"/>
  <c r="T179"/>
  <c r="R180"/>
  <c r="R179"/>
  <c r="P180"/>
  <c r="P179"/>
  <c r="BK180"/>
  <c r="BK179"/>
  <c r="J179"/>
  <c r="J180"/>
  <c r="BE180"/>
  <c r="J10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9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98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97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5"/>
  <c i="1" r="BD95"/>
  <c i="2" r="BH121"/>
  <c r="F34"/>
  <c i="1" r="BC95"/>
  <c i="2" r="BG121"/>
  <c r="F33"/>
  <c i="1" r="BB95"/>
  <c i="2" r="BF121"/>
  <c r="J32"/>
  <c i="1" r="AW95"/>
  <c i="2" r="F32"/>
  <c i="1" r="BA95"/>
  <c i="2" r="T121"/>
  <c r="T120"/>
  <c r="T119"/>
  <c r="T118"/>
  <c r="R121"/>
  <c r="R120"/>
  <c r="R119"/>
  <c r="R118"/>
  <c r="P121"/>
  <c r="P120"/>
  <c r="P119"/>
  <c r="P118"/>
  <c i="1" r="AU95"/>
  <c i="2" r="BK121"/>
  <c r="BK120"/>
  <c r="J120"/>
  <c r="BK119"/>
  <c r="J119"/>
  <c r="BK118"/>
  <c r="J118"/>
  <c r="J94"/>
  <c r="J28"/>
  <c i="1" r="AG95"/>
  <c i="2" r="J121"/>
  <c r="BE121"/>
  <c r="J31"/>
  <c i="1" r="AV95"/>
  <c i="2" r="F31"/>
  <c i="1" r="AZ95"/>
  <c i="2" r="J96"/>
  <c r="J95"/>
  <c r="J114"/>
  <c r="F112"/>
  <c r="E110"/>
  <c r="J89"/>
  <c r="F87"/>
  <c r="E85"/>
  <c r="J37"/>
  <c r="J22"/>
  <c r="E22"/>
  <c r="J115"/>
  <c r="J90"/>
  <c r="J21"/>
  <c r="J16"/>
  <c r="E16"/>
  <c r="F115"/>
  <c r="F90"/>
  <c r="J15"/>
  <c r="J13"/>
  <c r="E13"/>
  <c r="F114"/>
  <c r="F89"/>
  <c r="J12"/>
  <c r="J10"/>
  <c r="J112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<sst xmlns="http://schemas.openxmlformats.org/spreadsheetml/2006/main">
  <si>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</si>
  <si>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</si>
  <si>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</si>
  <si>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</si>
  <si>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</si>
  <si>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{e2872bd1-edf6-4f4b-b117-01b48ec2978e}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</si>
  <si>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</si>
  <si>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</si>
  <si>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</si>
  <si>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</si>
  <si>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</si>
  <si>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</si>
  <si>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</si>
  <si>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</si>
  <si>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</si>
  <si>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</si>
  <si>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</si>
  <si>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ZT a technologie ČOV DPMP</t>
  </si>
  <si>
    <t>KSO:</t>
  </si>
  <si>
    <t>CC-CZ:</t>
  </si>
  <si>
    <t>Místo:</t>
  </si>
  <si>
    <t>DP Pardubice</t>
  </si>
  <si>
    <t>Datum:</t>
  </si>
  <si>
    <t>29. 4. 2020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</si>
  <si>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</si>
  <si>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</si>
  <si>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</si>
  <si>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</si>
  <si>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</si>
  <si>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</si>
  <si>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</si>
  <si>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02630958</t>
  </si>
  <si>
    <t>PipeTech Project s.r.o.</t>
  </si>
  <si>
    <t>CZ02630958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</si>
  <si>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</si>
  <si>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</si>
  <si>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</si>
  <si>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</si>
  <si>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</si>
  <si>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</si>
  <si>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</si>
  <si>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</si>
  <si>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</si>
  <si>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</si>
  <si>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</si>
  <si>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</si>
  <si>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</si>
  <si>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</si>
  <si>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</si>
  <si>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</si>
  <si>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</si>
  <si>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</si>
  <si>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</si>
  <si>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</si>
  <si>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</si>
  <si>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</si>
  <si>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</si>
  <si>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</si>
  <si>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</si>
  <si>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</si>
  <si>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</si>
  <si>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</si>
  <si>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</si>
  <si>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</si>
  <si>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</si>
  <si>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</si>
  <si>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</si>
  <si>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</si>
  <si>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</si>
  <si>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</si>
  <si>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</si>
  <si>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</si>
  <si>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</si>
  <si>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</si>
  <si>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</si>
  <si>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</si>
  <si>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</si>
  <si>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</si>
  <si>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</si>
  <si>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</si>
  <si>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</si>
  <si>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</si>
  <si>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</si>
  <si>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</si>
  <si>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</si>
  <si>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</si>
  <si>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</si>
  <si>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</si>
  <si>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</si>
  <si>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</si>
  <si>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</si>
  <si>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</si>
  <si>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</si>
  <si>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</si>
  <si>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</si>
  <si>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</si>
  <si>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</si>
  <si>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</si>
  <si>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</si>
  <si>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</si>
  <si>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</si>
  <si>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</si>
  <si>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</si>
  <si>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</si>
  <si>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</si>
  <si>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</si>
  <si>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</si>
  <si>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</si>
  <si>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</si>
  <si>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</si>
  <si>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</si>
  <si>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</si>
  <si>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</si>
  <si>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</si>
  <si>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</si>
  <si>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</si>
  <si>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721140.R01</t>
  </si>
  <si>
    <t>Demontáž stávajícího potrubí a armatur</t>
  </si>
  <si>
    <t>m</t>
  </si>
  <si>
    <t>16</t>
  </si>
  <si>
    <t>-1474957913</t>
  </si>
  <si>
    <t>721174042</t>
  </si>
  <si>
    <t>Potrubí kanalizační z PP připojovací DN 40</t>
  </si>
  <si>
    <t>CS ÚRS 2019 01</t>
  </si>
  <si>
    <t>1633750183</t>
  </si>
  <si>
    <t>3</t>
  </si>
  <si>
    <t>721174043</t>
  </si>
  <si>
    <t>Potrubí kanalizační z PP připojovací systém DN 50</t>
  </si>
  <si>
    <t>CS ÚRS 2017 01</t>
  </si>
  <si>
    <t>1947166645</t>
  </si>
  <si>
    <t>4</t>
  </si>
  <si>
    <t>721174045</t>
  </si>
  <si>
    <t>Potrubí kanalizační z PP připojovací DN 110</t>
  </si>
  <si>
    <t>259407434</t>
  </si>
  <si>
    <t>5</t>
  </si>
  <si>
    <t>721194105</t>
  </si>
  <si>
    <t>Vyvedení a upevnění odpadních výpustek DN 50</t>
  </si>
  <si>
    <t>kus</t>
  </si>
  <si>
    <t>-206600319</t>
  </si>
  <si>
    <t>6</t>
  </si>
  <si>
    <t>721194109</t>
  </si>
  <si>
    <t>Vyvedení a upevnění odpadních výpustek DN 100</t>
  </si>
  <si>
    <t>539965370</t>
  </si>
  <si>
    <t>7</t>
  </si>
  <si>
    <t>721211422</t>
  </si>
  <si>
    <t>Vpusť podlahová se svislým odtokem DN 50/75/110 mřížka nerez 138x138</t>
  </si>
  <si>
    <t>274213916</t>
  </si>
  <si>
    <t>8</t>
  </si>
  <si>
    <t>721290111</t>
  </si>
  <si>
    <t>Zkouška těsnosti potrubí kanalizace vodou do DN 125</t>
  </si>
  <si>
    <t>434441985</t>
  </si>
  <si>
    <t>9</t>
  </si>
  <si>
    <t>998721201</t>
  </si>
  <si>
    <t>Přesun hmot procentní pro vnitřní kanalizace v objektech v do 6 m</t>
  </si>
  <si>
    <t>%</t>
  </si>
  <si>
    <t>-1282110348</t>
  </si>
  <si>
    <t>722</t>
  </si>
  <si>
    <t>Zdravotechnika - vnitřní vodovod</t>
  </si>
  <si>
    <t>10</t>
  </si>
  <si>
    <t>722174002</t>
  </si>
  <si>
    <t>Potrubí vodovodní plastové PPR svar polyfuze PN 16 D 20 x 2,8 mm</t>
  </si>
  <si>
    <t>-935540994</t>
  </si>
  <si>
    <t>11</t>
  </si>
  <si>
    <t>722174003</t>
  </si>
  <si>
    <t>Potrubí vodovodní plastové PPR svar polyfuze PN 16 D 25 x 3,5 mm</t>
  </si>
  <si>
    <t>-2003811440</t>
  </si>
  <si>
    <t>12</t>
  </si>
  <si>
    <t>722181231</t>
  </si>
  <si>
    <t>Ochrana vodovodního potrubí přilepenými termoizolačními trubicemi z PE tl do 13 mm DN do 22 mm</t>
  </si>
  <si>
    <t>-1976969606</t>
  </si>
  <si>
    <t>13</t>
  </si>
  <si>
    <t>722181232</t>
  </si>
  <si>
    <t>Ochrana vodovodního potrubí přilepenými termoizolačními trubicemi z PE tl do 13 mm DN do 45 mm</t>
  </si>
  <si>
    <t>-1193064103</t>
  </si>
  <si>
    <t>14</t>
  </si>
  <si>
    <t>722181241</t>
  </si>
  <si>
    <t>Ochrana vodovodního potrubí přilepenými termoizolačními trubicemi z PE tl do 20 mm DN do 22 mm</t>
  </si>
  <si>
    <t>1614312435</t>
  </si>
  <si>
    <t>722181242</t>
  </si>
  <si>
    <t>Ochrana vodovodního potrubí přilepenými termoizolačními trubicemi z PE tl do 20 mm DN do 45 mm</t>
  </si>
  <si>
    <t>-988164783</t>
  </si>
  <si>
    <t>722182012</t>
  </si>
  <si>
    <t>Podpůrný žlab, objímky pro potrubí D 25</t>
  </si>
  <si>
    <t>-1546261311</t>
  </si>
  <si>
    <t>17</t>
  </si>
  <si>
    <t>722190401</t>
  </si>
  <si>
    <t>Vyvedení a upevnění výpustku do DN 25</t>
  </si>
  <si>
    <t>-745980705</t>
  </si>
  <si>
    <t>18</t>
  </si>
  <si>
    <t>722220151</t>
  </si>
  <si>
    <t>Nástěnka závitová plastová PPR PN 20 DN 16 x G 1/2</t>
  </si>
  <si>
    <t>-502485847</t>
  </si>
  <si>
    <t>19</t>
  </si>
  <si>
    <t>722220152</t>
  </si>
  <si>
    <t>Nástěnka závitová plastová PPR PN 20 DN 20 x G 1/2</t>
  </si>
  <si>
    <t>-1722235414</t>
  </si>
  <si>
    <t>20</t>
  </si>
  <si>
    <t>722221135</t>
  </si>
  <si>
    <t>Ventil výtokový G 3/4 s jedním závitem</t>
  </si>
  <si>
    <t>soubor</t>
  </si>
  <si>
    <t>-1193812234</t>
  </si>
  <si>
    <t>722290226</t>
  </si>
  <si>
    <t>Zkouška těsnosti vodovodního potrubí závitového do DN 50</t>
  </si>
  <si>
    <t>552189295</t>
  </si>
  <si>
    <t>22</t>
  </si>
  <si>
    <t>722290234</t>
  </si>
  <si>
    <t>Proplach a dezinfekce vodovodního potrubí do DN 80</t>
  </si>
  <si>
    <t>872148274</t>
  </si>
  <si>
    <t>23</t>
  </si>
  <si>
    <t>998722201</t>
  </si>
  <si>
    <t>Přesun hmot procentní pro vnitřní vodovod v objektech v do 6 m</t>
  </si>
  <si>
    <t>939607564</t>
  </si>
  <si>
    <t>724</t>
  </si>
  <si>
    <t>Zdravotechnika - strojní vybavení</t>
  </si>
  <si>
    <t>24</t>
  </si>
  <si>
    <t>724.R01</t>
  </si>
  <si>
    <t>D+M Ponorné čerpadlo technologie Q=2 l/s, H=9 m, napájení 400 V dle specifikace technické zprávy</t>
  </si>
  <si>
    <t>-80927560</t>
  </si>
  <si>
    <t>25</t>
  </si>
  <si>
    <t>724.R02</t>
  </si>
  <si>
    <t>D+M Indukční průtokoměr DN25 PN10, médium technologická voda dle specifikace technické zprávy</t>
  </si>
  <si>
    <t>-1576290445</t>
  </si>
  <si>
    <t>26</t>
  </si>
  <si>
    <t>724.R03</t>
  </si>
  <si>
    <t>D+M Trubkový flokulátor, zpětná klapka, armatury, vstřikovací ventily zavedené dovnitř pro připojení dávkovacích čerpadel a odběrné místo pro nadávkovanou vodu. Materiálové provedení: rám - AISI 304, potrubí - PVC-U dle specifikace technické zprávy</t>
  </si>
  <si>
    <t>1792753137</t>
  </si>
  <si>
    <t>27</t>
  </si>
  <si>
    <t>724.R04</t>
  </si>
  <si>
    <t xml:space="preserve">D+M Reaktor ČOV Q=2 l/s, s automatickou regeneraci plovoucí filtrační náplně, napájení 400 V,  materiál reaktoru: AISI 316 L. dle specifikace technické zprávy</t>
  </si>
  <si>
    <t>-1309256999</t>
  </si>
  <si>
    <t>28</t>
  </si>
  <si>
    <t>724.R05</t>
  </si>
  <si>
    <t xml:space="preserve">D+M Dávkovací čerpadlo neutralizace, kapacita 1,4 l/hod při 7 bar, napájení 230 V,  dle specifikace technické zprávy</t>
  </si>
  <si>
    <t>-2023969026</t>
  </si>
  <si>
    <t>29</t>
  </si>
  <si>
    <t>724.R06</t>
  </si>
  <si>
    <t xml:space="preserve">D+M Dávkovací čerpadlo koagulantu, kapacita 2,5 l/hod při 8 bar, napájení 230 V,  dle specifikace technické zprávy</t>
  </si>
  <si>
    <t>1940232309</t>
  </si>
  <si>
    <t>30</t>
  </si>
  <si>
    <t>724.R07</t>
  </si>
  <si>
    <t xml:space="preserve">D+M Dávkovací čerpadlo polymerního flokulantu, kapacita 19 l/hod při 2 bar, napájení 230 V,  dle specifikace technické zprávy</t>
  </si>
  <si>
    <t>2106729243</t>
  </si>
  <si>
    <t>31</t>
  </si>
  <si>
    <t>724.R08</t>
  </si>
  <si>
    <t xml:space="preserve">D+M Dávkovací čerpadlo polymerního flokulantu pro kalovou nádrž, kapacita 19 l/hod při 2 bar, napájení 230 V,  dle specifikace technické zprávy</t>
  </si>
  <si>
    <t>1145349588</t>
  </si>
  <si>
    <t>32</t>
  </si>
  <si>
    <t>724.R09</t>
  </si>
  <si>
    <t>D+M IBC kontejner neutralizace, objem 1 000 l dle specifikace technické zprávy</t>
  </si>
  <si>
    <t>1326382971</t>
  </si>
  <si>
    <t>33</t>
  </si>
  <si>
    <t>724.R10</t>
  </si>
  <si>
    <t>D+M IBC kontejner koagulantu, objem 1 000 l dle specifikace technické zprávy</t>
  </si>
  <si>
    <t>81431685</t>
  </si>
  <si>
    <t>34</t>
  </si>
  <si>
    <t>724.R11</t>
  </si>
  <si>
    <t>D+M Automatická přípravna polymerního flokulantu dle specifikace technické zprávy</t>
  </si>
  <si>
    <t>-2042824248</t>
  </si>
  <si>
    <t>35</t>
  </si>
  <si>
    <t>724.R12</t>
  </si>
  <si>
    <t>D+M Záchytbá vana dle specifikace technické zprávy</t>
  </si>
  <si>
    <t>326135823</t>
  </si>
  <si>
    <t>36</t>
  </si>
  <si>
    <t>724.R13</t>
  </si>
  <si>
    <t>D+M Šnekové čerpadlo kalu, Q=3 m3/h, H=3 m dle specifikace technické zprávy</t>
  </si>
  <si>
    <t>62070761</t>
  </si>
  <si>
    <t>37</t>
  </si>
  <si>
    <t>724.R14</t>
  </si>
  <si>
    <t>D+M Kalová nádrž s míchadlem, objem 4,5 m3, dle specifikace technické zprávy</t>
  </si>
  <si>
    <t>1567645542</t>
  </si>
  <si>
    <t>38</t>
  </si>
  <si>
    <t>724.R15</t>
  </si>
  <si>
    <t>D+M Vzduchové membránové čerpadlo kalolisu Q=7,5 m3/h, dle specifikace technické zprávy</t>
  </si>
  <si>
    <t>-1343781093</t>
  </si>
  <si>
    <t>39</t>
  </si>
  <si>
    <t>724.R16</t>
  </si>
  <si>
    <t>D+M Kalolis komorový, formát desek 400x400 mm, počet desek 21, počet komor 20, filtrační plocha 5,2 m2, materiál desek PP dle specifikace technické zprávy</t>
  </si>
  <si>
    <t>1873820293</t>
  </si>
  <si>
    <t>40</t>
  </si>
  <si>
    <t>724.R17</t>
  </si>
  <si>
    <t>D+M Kalový kontejner, objem 0,2 m3, materiál ocel tř.11, povrchová úprava - polyuretanová barva dle specifikace technické zprávy</t>
  </si>
  <si>
    <t>1298143895</t>
  </si>
  <si>
    <t>41</t>
  </si>
  <si>
    <t>724.R18</t>
  </si>
  <si>
    <t>D+M Kompresor 300 l/min., přetlak 10 bar, tlaková nádoba 270 l, napájení 400 V dle specifikace technické zprávy</t>
  </si>
  <si>
    <t>-725765090</t>
  </si>
  <si>
    <t>42</t>
  </si>
  <si>
    <t>724.R19</t>
  </si>
  <si>
    <t xml:space="preserve">D+M  Armatur, potrubí, tvarovek, přírub, spojovacího a kotevního materiálu, konzol vztahujících se k uvedené technologii, které nejsou součástí jednotlivých položek</t>
  </si>
  <si>
    <t>-97363665</t>
  </si>
  <si>
    <t>43</t>
  </si>
  <si>
    <t>724.R20</t>
  </si>
  <si>
    <t>D+M Elektroinstalace technologie - technologický rozvaděč elektro, instalační materiál, dodávka MaR.</t>
  </si>
  <si>
    <t>340872687</t>
  </si>
  <si>
    <t>44</t>
  </si>
  <si>
    <t>724111.R01</t>
  </si>
  <si>
    <t>Demontáž stávající technologie ČOV vč. likvidace</t>
  </si>
  <si>
    <t>1930532541</t>
  </si>
  <si>
    <t>45</t>
  </si>
  <si>
    <t>724590811</t>
  </si>
  <si>
    <t>Přemístění vnitrostaveništní demontovaných hmot pro strojní vybavení v objektech výšky do 6 m</t>
  </si>
  <si>
    <t>t</t>
  </si>
  <si>
    <t>-1353761736</t>
  </si>
  <si>
    <t>725</t>
  </si>
  <si>
    <t>Zdravotechnika - zařizovací předměty</t>
  </si>
  <si>
    <t>46</t>
  </si>
  <si>
    <t>725111132</t>
  </si>
  <si>
    <t>Splachovač nádržkový plastový nízkopoložený nebo vysokopoložený</t>
  </si>
  <si>
    <t>268393647</t>
  </si>
  <si>
    <t>47</t>
  </si>
  <si>
    <t>725211602</t>
  </si>
  <si>
    <t>Umyvadlo keramické bílé šířky 550 mm bez krytu na sifon připevněné na stěnu šrouby</t>
  </si>
  <si>
    <t>-1716519986</t>
  </si>
  <si>
    <t>48</t>
  </si>
  <si>
    <t>725331111</t>
  </si>
  <si>
    <t>Výlevka bez výtokových armatur keramická se sklopnou plastovou mřížkou 500 mm</t>
  </si>
  <si>
    <t>-429964045</t>
  </si>
  <si>
    <t>49</t>
  </si>
  <si>
    <t>725821311</t>
  </si>
  <si>
    <t>Baterie dřezová nástěnná páková s otáčivým kulatým ústím a délkou ramínka 200 mm</t>
  </si>
  <si>
    <t>429373407</t>
  </si>
  <si>
    <t>50</t>
  </si>
  <si>
    <t>725821312</t>
  </si>
  <si>
    <t>Baterie dřezová nástěnná páková s otáčivým kulatým ústím a délkou ramínka 300 mm</t>
  </si>
  <si>
    <t>1296088625</t>
  </si>
  <si>
    <t>51</t>
  </si>
  <si>
    <t>725861102</t>
  </si>
  <si>
    <t>Zápachová uzávěrka pro umyvadla DN 40</t>
  </si>
  <si>
    <t>676922672</t>
  </si>
  <si>
    <t>52</t>
  </si>
  <si>
    <t>725991.R01</t>
  </si>
  <si>
    <t>Montáž podpůrných ocelových konzol pro potrubí DN100 do ŽB zdiva v kanálu</t>
  </si>
  <si>
    <t>2127835405</t>
  </si>
  <si>
    <t>53</t>
  </si>
  <si>
    <t>725991811</t>
  </si>
  <si>
    <t>Demontáž konzol jednoduchých pro potrubí</t>
  </si>
  <si>
    <t>-672264194</t>
  </si>
  <si>
    <t>54</t>
  </si>
  <si>
    <t>998725201</t>
  </si>
  <si>
    <t>Přesun hmot procentní pro zařizovací předměty v objektech v do 6 m</t>
  </si>
  <si>
    <t>-57706448</t>
  </si>
  <si>
    <t>55</t>
  </si>
  <si>
    <t>240774693</t>
  </si>
  <si>
    <t>HZS</t>
  </si>
  <si>
    <t>Hodinové zúčtovací sazby</t>
  </si>
  <si>
    <t>56</t>
  </si>
  <si>
    <t>HZS2211</t>
  </si>
  <si>
    <t>Hodinová zúčtovací sazba instalatér - demontáž stávajících zařízení zdravotechniky</t>
  </si>
  <si>
    <t>hod</t>
  </si>
  <si>
    <t>512</t>
  </si>
  <si>
    <t>-583706708</t>
  </si>
  <si>
    <t>57</t>
  </si>
  <si>
    <t>HZS4132</t>
  </si>
  <si>
    <t xml:space="preserve">Jeřábové práce pro vyjmutí stávající ČOV a osazení nové ČOV </t>
  </si>
  <si>
    <t>-176610374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</si>
</sst>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31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33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52</v>
      </c>
      <c r="AI60" s="37"/>
      <c r="AJ60" s="37"/>
      <c r="AK60" s="37"/>
      <c r="AL60" s="37"/>
      <c r="AM60" s="56" t="s">
        <v>53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55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52</v>
      </c>
      <c r="AI75" s="37"/>
      <c r="AJ75" s="37"/>
      <c r="AK75" s="37"/>
      <c r="AL75" s="37"/>
      <c r="AM75" s="56" t="s">
        <v>53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13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202015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16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ZT a technologie ČOV DPMP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DP Pardubice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70" t="str">
        <f>IF(AN8= "","",AN8)</f>
        <v>29. 4. 2020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71" t="str">
        <f>IF(E17="","",E17)</f>
        <v>PipeTech Project s.r.o.</v>
      </c>
      <c r="AN89" s="62"/>
      <c r="AO89" s="62"/>
      <c r="AP89" s="62"/>
      <c r="AQ89" s="35"/>
      <c r="AR89" s="39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="1" customFormat="1" ht="15.15" customHeight="1"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</row>
    <row r="92" s="1" customFormat="1" ht="29.28" customHeight="1">
      <c r="B92" s="34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9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3" t="s">
        <v>74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</row>
    <row r="94" s="5" customFormat="1" ht="32.4" customHeight="1">
      <c r="B94" s="97"/>
      <c r="C94" s="98" t="s">
        <v>75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ROUND(SUM(AV94:AW94),2)</f>
        <v>0</v>
      </c>
      <c r="AU94" s="106">
        <f>ROUND(AU95,5)</f>
        <v>0</v>
      </c>
      <c r="AV94" s="105">
        <f>ROUND(AZ94*L29,2)</f>
        <v>0</v>
      </c>
      <c r="AW94" s="105">
        <f>ROUND(BA94*L30,2)</f>
        <v>0</v>
      </c>
      <c r="AX94" s="105">
        <f>ROUND(BB94*L29,2)</f>
        <v>0</v>
      </c>
      <c r="AY94" s="105">
        <f>ROUND(BC94*L30,2)</f>
        <v>0</v>
      </c>
      <c r="AZ94" s="105">
        <f>ROUND(AZ95,2)</f>
        <v>0</v>
      </c>
      <c r="BA94" s="105">
        <f>ROUND(BA95,2)</f>
        <v>0</v>
      </c>
      <c r="BB94" s="105">
        <f>ROUND(BB95,2)</f>
        <v>0</v>
      </c>
      <c r="BC94" s="105">
        <f>ROUND(BC95,2)</f>
        <v>0</v>
      </c>
      <c r="BD94" s="107">
        <f>ROUND(BD95,2)</f>
        <v>0</v>
      </c>
      <c r="BS94" s="108" t="s">
        <v>76</v>
      </c>
      <c r="BT94" s="108" t="s">
        <v>77</v>
      </c>
      <c r="BV94" s="108" t="s">
        <v>78</v>
      </c>
      <c r="BW94" s="108" t="s">
        <v>5</v>
      </c>
      <c r="BX94" s="108" t="s">
        <v>79</v>
      </c>
      <c r="CL94" s="108" t="s">
        <v>1</v>
      </c>
    </row>
    <row r="95" s="6" customFormat="1" ht="16.5" customHeight="1">
      <c r="A95" s="109" t="s">
        <v>80</v>
      </c>
      <c r="B95" s="110"/>
      <c r="C95" s="111"/>
      <c r="D95" s="112" t="s">
        <v>14</v>
      </c>
      <c r="E95" s="112"/>
      <c r="F95" s="112"/>
      <c r="G95" s="112"/>
      <c r="H95" s="112"/>
      <c r="I95" s="113"/>
      <c r="J95" s="112" t="s">
        <v>17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'202015 - ZT a technologie...'!J28</f>
        <v>0</v>
      </c>
      <c r="AH95" s="113"/>
      <c r="AI95" s="113"/>
      <c r="AJ95" s="113"/>
      <c r="AK95" s="113"/>
      <c r="AL95" s="113"/>
      <c r="AM95" s="113"/>
      <c r="AN95" s="114">
        <f>SUM(AG95,AT95)</f>
        <v>0</v>
      </c>
      <c r="AO95" s="113"/>
      <c r="AP95" s="113"/>
      <c r="AQ95" s="115" t="s">
        <v>81</v>
      </c>
      <c r="AR95" s="116"/>
      <c r="AS95" s="117">
        <v>0</v>
      </c>
      <c r="AT95" s="118">
        <f>ROUND(SUM(AV95:AW95),2)</f>
        <v>0</v>
      </c>
      <c r="AU95" s="119">
        <f>'202015 - ZT a technologie...'!P118</f>
        <v>0</v>
      </c>
      <c r="AV95" s="118">
        <f>'202015 - ZT a technologie...'!J31</f>
        <v>0</v>
      </c>
      <c r="AW95" s="118">
        <f>'202015 - ZT a technologie...'!J32</f>
        <v>0</v>
      </c>
      <c r="AX95" s="118">
        <f>'202015 - ZT a technologie...'!J33</f>
        <v>0</v>
      </c>
      <c r="AY95" s="118">
        <f>'202015 - ZT a technologie...'!J34</f>
        <v>0</v>
      </c>
      <c r="AZ95" s="118">
        <f>'202015 - ZT a technologie...'!F31</f>
        <v>0</v>
      </c>
      <c r="BA95" s="118">
        <f>'202015 - ZT a technologie...'!F32</f>
        <v>0</v>
      </c>
      <c r="BB95" s="118">
        <f>'202015 - ZT a technologie...'!F33</f>
        <v>0</v>
      </c>
      <c r="BC95" s="118">
        <f>'202015 - ZT a technologie...'!F34</f>
        <v>0</v>
      </c>
      <c r="BD95" s="120">
        <f>'202015 - ZT a technologie...'!F35</f>
        <v>0</v>
      </c>
      <c r="BT95" s="121" t="s">
        <v>82</v>
      </c>
      <c r="BU95" s="121" t="s">
        <v>83</v>
      </c>
      <c r="BV95" s="121" t="s">
        <v>78</v>
      </c>
      <c r="BW95" s="121" t="s">
        <v>5</v>
      </c>
      <c r="BX95" s="121" t="s">
        <v>79</v>
      </c>
      <c r="CL95" s="121" t="s">
        <v>1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o4Dd70d8RRRoslwE1Itxwi0XdT+6roc/icNfpUTyZktsSetEgv7gqy2Hq/2ApcsEM9aOUCtv/ycHrq2ReUIqXA==" hashValue="fjtbJVchd2W+e2RIQGFHoMGSIBYyUME5/RrzZTHXbwPa9KL/QHfDd+3NmLkZn3Ggpf6gJlYs1eEo7JXr2pSFn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02015 - ZT a technologi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5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6"/>
      <c r="AT3" s="13" t="s">
        <v>84</v>
      </c>
    </row>
    <row r="4" ht="24.96" customHeight="1">
      <c r="B4" s="16"/>
      <c r="D4" s="126" t="s">
        <v>85</v>
      </c>
      <c r="L4" s="16"/>
      <c r="M4" s="127" t="s">
        <v>10</v>
      </c>
      <c r="AT4" s="13" t="s">
        <v>4</v>
      </c>
    </row>
    <row r="5" ht="6.96" customHeight="1">
      <c r="B5" s="16"/>
      <c r="L5" s="16"/>
    </row>
    <row r="6" s="1" customFormat="1" ht="12" customHeight="1">
      <c r="B6" s="39"/>
      <c r="D6" s="128" t="s">
        <v>16</v>
      </c>
      <c r="I6" s="129"/>
      <c r="L6" s="39"/>
    </row>
    <row r="7" s="1" customFormat="1" ht="36.96" customHeight="1">
      <c r="B7" s="39"/>
      <c r="E7" s="130" t="s">
        <v>17</v>
      </c>
      <c r="F7" s="1"/>
      <c r="G7" s="1"/>
      <c r="H7" s="1"/>
      <c r="I7" s="129"/>
      <c r="L7" s="39"/>
    </row>
    <row r="8" s="1" customFormat="1">
      <c r="B8" s="39"/>
      <c r="I8" s="129"/>
      <c r="L8" s="39"/>
    </row>
    <row r="9" s="1" customFormat="1" ht="12" customHeight="1">
      <c r="B9" s="39"/>
      <c r="D9" s="128" t="s">
        <v>18</v>
      </c>
      <c r="F9" s="131" t="s">
        <v>1</v>
      </c>
      <c r="I9" s="132" t="s">
        <v>19</v>
      </c>
      <c r="J9" s="131" t="s">
        <v>1</v>
      </c>
      <c r="L9" s="39"/>
    </row>
    <row r="10" s="1" customFormat="1" ht="12" customHeight="1">
      <c r="B10" s="39"/>
      <c r="D10" s="128" t="s">
        <v>20</v>
      </c>
      <c r="F10" s="131" t="s">
        <v>21</v>
      </c>
      <c r="I10" s="132" t="s">
        <v>22</v>
      </c>
      <c r="J10" s="133" t="str">
        <f>'Rekapitulace stavby'!AN8</f>
        <v>29. 4. 2020</v>
      </c>
      <c r="L10" s="39"/>
    </row>
    <row r="11" s="1" customFormat="1" ht="10.8" customHeight="1">
      <c r="B11" s="39"/>
      <c r="I11" s="129"/>
      <c r="L11" s="39"/>
    </row>
    <row r="12" s="1" customFormat="1" ht="12" customHeight="1">
      <c r="B12" s="39"/>
      <c r="D12" s="128" t="s">
        <v>24</v>
      </c>
      <c r="I12" s="132" t="s">
        <v>25</v>
      </c>
      <c r="J12" s="131" t="str">
        <f>IF('Rekapitulace stavby'!AN10="","",'Rekapitulace stavby'!AN10)</f>
        <v/>
      </c>
      <c r="L12" s="39"/>
    </row>
    <row r="13" s="1" customFormat="1" ht="18" customHeight="1">
      <c r="B13" s="39"/>
      <c r="E13" s="131" t="str">
        <f>IF('Rekapitulace stavby'!E11="","",'Rekapitulace stavby'!E11)</f>
        <v xml:space="preserve"> </v>
      </c>
      <c r="I13" s="132" t="s">
        <v>27</v>
      </c>
      <c r="J13" s="131" t="str">
        <f>IF('Rekapitulace stavby'!AN11="","",'Rekapitulace stavby'!AN11)</f>
        <v/>
      </c>
      <c r="L13" s="39"/>
    </row>
    <row r="14" s="1" customFormat="1" ht="6.96" customHeight="1">
      <c r="B14" s="39"/>
      <c r="I14" s="129"/>
      <c r="L14" s="39"/>
    </row>
    <row r="15" s="1" customFormat="1" ht="12" customHeight="1">
      <c r="B15" s="39"/>
      <c r="D15" s="128" t="s">
        <v>28</v>
      </c>
      <c r="I15" s="132" t="s">
        <v>25</v>
      </c>
      <c r="J15" s="29" t="str">
        <f>'Rekapitulace stavby'!AN13</f>
        <v>Vyplň údaj</v>
      </c>
      <c r="L15" s="39"/>
    </row>
    <row r="16" s="1" customFormat="1" ht="18" customHeight="1">
      <c r="B16" s="39"/>
      <c r="E16" s="29" t="str">
        <f>'Rekapitulace stavby'!E14</f>
        <v>Vyplň údaj</v>
      </c>
      <c r="F16" s="131"/>
      <c r="G16" s="131"/>
      <c r="H16" s="131"/>
      <c r="I16" s="132" t="s">
        <v>27</v>
      </c>
      <c r="J16" s="29" t="str">
        <f>'Rekapitulace stavby'!AN14</f>
        <v>Vyplň údaj</v>
      </c>
      <c r="L16" s="39"/>
    </row>
    <row r="17" s="1" customFormat="1" ht="6.96" customHeight="1">
      <c r="B17" s="39"/>
      <c r="I17" s="129"/>
      <c r="L17" s="39"/>
    </row>
    <row r="18" s="1" customFormat="1" ht="12" customHeight="1">
      <c r="B18" s="39"/>
      <c r="D18" s="128" t="s">
        <v>30</v>
      </c>
      <c r="I18" s="132" t="s">
        <v>25</v>
      </c>
      <c r="J18" s="131" t="s">
        <v>31</v>
      </c>
      <c r="L18" s="39"/>
    </row>
    <row r="19" s="1" customFormat="1" ht="18" customHeight="1">
      <c r="B19" s="39"/>
      <c r="E19" s="131" t="s">
        <v>32</v>
      </c>
      <c r="I19" s="132" t="s">
        <v>27</v>
      </c>
      <c r="J19" s="131" t="s">
        <v>33</v>
      </c>
      <c r="L19" s="39"/>
    </row>
    <row r="20" s="1" customFormat="1" ht="6.96" customHeight="1">
      <c r="B20" s="39"/>
      <c r="I20" s="129"/>
      <c r="L20" s="39"/>
    </row>
    <row r="21" s="1" customFormat="1" ht="12" customHeight="1">
      <c r="B21" s="39"/>
      <c r="D21" s="128" t="s">
        <v>35</v>
      </c>
      <c r="I21" s="132" t="s">
        <v>25</v>
      </c>
      <c r="J21" s="131" t="str">
        <f>IF('Rekapitulace stavby'!AN19="","",'Rekapitulace stavby'!AN19)</f>
        <v/>
      </c>
      <c r="L21" s="39"/>
    </row>
    <row r="22" s="1" customFormat="1" ht="18" customHeight="1">
      <c r="B22" s="39"/>
      <c r="E22" s="131" t="str">
        <f>IF('Rekapitulace stavby'!E20="","",'Rekapitulace stavby'!E20)</f>
        <v xml:space="preserve"> </v>
      </c>
      <c r="I22" s="132" t="s">
        <v>27</v>
      </c>
      <c r="J22" s="131" t="str">
        <f>IF('Rekapitulace stavby'!AN20="","",'Rekapitulace stavby'!AN20)</f>
        <v/>
      </c>
      <c r="L22" s="39"/>
    </row>
    <row r="23" s="1" customFormat="1" ht="6.96" customHeight="1">
      <c r="B23" s="39"/>
      <c r="I23" s="129"/>
      <c r="L23" s="39"/>
    </row>
    <row r="24" s="1" customFormat="1" ht="12" customHeight="1">
      <c r="B24" s="39"/>
      <c r="D24" s="128" t="s">
        <v>36</v>
      </c>
      <c r="I24" s="129"/>
      <c r="L24" s="39"/>
    </row>
    <row r="25" s="7" customFormat="1" ht="16.5" customHeight="1">
      <c r="B25" s="134"/>
      <c r="E25" s="135" t="s">
        <v>1</v>
      </c>
      <c r="F25" s="135"/>
      <c r="G25" s="135"/>
      <c r="H25" s="135"/>
      <c r="I25" s="136"/>
      <c r="L25" s="134"/>
    </row>
    <row r="26" s="1" customFormat="1" ht="6.96" customHeight="1">
      <c r="B26" s="39"/>
      <c r="I26" s="129"/>
      <c r="L26" s="39"/>
    </row>
    <row r="27" s="1" customFormat="1" ht="6.96" customHeight="1">
      <c r="B27" s="39"/>
      <c r="D27" s="74"/>
      <c r="E27" s="74"/>
      <c r="F27" s="74"/>
      <c r="G27" s="74"/>
      <c r="H27" s="74"/>
      <c r="I27" s="137"/>
      <c r="J27" s="74"/>
      <c r="K27" s="74"/>
      <c r="L27" s="39"/>
    </row>
    <row r="28" s="1" customFormat="1" ht="25.44" customHeight="1">
      <c r="B28" s="39"/>
      <c r="D28" s="138" t="s">
        <v>37</v>
      </c>
      <c r="I28" s="129"/>
      <c r="J28" s="139">
        <f>ROUND(J118, 2)</f>
        <v>0</v>
      </c>
      <c r="L28" s="39"/>
    </row>
    <row r="29" s="1" customFormat="1" ht="6.96" customHeight="1">
      <c r="B29" s="39"/>
      <c r="D29" s="74"/>
      <c r="E29" s="74"/>
      <c r="F29" s="74"/>
      <c r="G29" s="74"/>
      <c r="H29" s="74"/>
      <c r="I29" s="137"/>
      <c r="J29" s="74"/>
      <c r="K29" s="74"/>
      <c r="L29" s="39"/>
    </row>
    <row r="30" s="1" customFormat="1" ht="14.4" customHeight="1">
      <c r="B30" s="39"/>
      <c r="F30" s="140" t="s">
        <v>39</v>
      </c>
      <c r="I30" s="141" t="s">
        <v>38</v>
      </c>
      <c r="J30" s="140" t="s">
        <v>40</v>
      </c>
      <c r="L30" s="39"/>
    </row>
    <row r="31" s="1" customFormat="1" ht="14.4" customHeight="1">
      <c r="B31" s="39"/>
      <c r="D31" s="142" t="s">
        <v>41</v>
      </c>
      <c r="E31" s="128" t="s">
        <v>42</v>
      </c>
      <c r="F31" s="143">
        <f>ROUND((SUM(BE118:BE181)),  2)</f>
        <v>0</v>
      </c>
      <c r="I31" s="144">
        <v>0.20999999999999999</v>
      </c>
      <c r="J31" s="143">
        <f>ROUND(((SUM(BE118:BE181))*I31),  2)</f>
        <v>0</v>
      </c>
      <c r="L31" s="39"/>
    </row>
    <row r="32" s="1" customFormat="1" ht="14.4" customHeight="1">
      <c r="B32" s="39"/>
      <c r="E32" s="128" t="s">
        <v>43</v>
      </c>
      <c r="F32" s="143">
        <f>ROUND((SUM(BF118:BF181)),  2)</f>
        <v>0</v>
      </c>
      <c r="I32" s="144">
        <v>0.14999999999999999</v>
      </c>
      <c r="J32" s="143">
        <f>ROUND(((SUM(BF118:BF181))*I32),  2)</f>
        <v>0</v>
      </c>
      <c r="L32" s="39"/>
    </row>
    <row r="33" hidden="1" s="1" customFormat="1" ht="14.4" customHeight="1">
      <c r="B33" s="39"/>
      <c r="E33" s="128" t="s">
        <v>44</v>
      </c>
      <c r="F33" s="143">
        <f>ROUND((SUM(BG118:BG181)),  2)</f>
        <v>0</v>
      </c>
      <c r="I33" s="144">
        <v>0.20999999999999999</v>
      </c>
      <c r="J33" s="143">
        <f>0</f>
        <v>0</v>
      </c>
      <c r="L33" s="39"/>
    </row>
    <row r="34" hidden="1" s="1" customFormat="1" ht="14.4" customHeight="1">
      <c r="B34" s="39"/>
      <c r="E34" s="128" t="s">
        <v>45</v>
      </c>
      <c r="F34" s="143">
        <f>ROUND((SUM(BH118:BH181)),  2)</f>
        <v>0</v>
      </c>
      <c r="I34" s="144">
        <v>0.14999999999999999</v>
      </c>
      <c r="J34" s="143">
        <f>0</f>
        <v>0</v>
      </c>
      <c r="L34" s="39"/>
    </row>
    <row r="35" hidden="1" s="1" customFormat="1" ht="14.4" customHeight="1">
      <c r="B35" s="39"/>
      <c r="E35" s="128" t="s">
        <v>46</v>
      </c>
      <c r="F35" s="143">
        <f>ROUND((SUM(BI118:BI181)),  2)</f>
        <v>0</v>
      </c>
      <c r="I35" s="144">
        <v>0</v>
      </c>
      <c r="J35" s="143">
        <f>0</f>
        <v>0</v>
      </c>
      <c r="L35" s="39"/>
    </row>
    <row r="36" s="1" customFormat="1" ht="6.96" customHeight="1">
      <c r="B36" s="39"/>
      <c r="I36" s="129"/>
      <c r="L36" s="39"/>
    </row>
    <row r="37" s="1" customFormat="1" ht="25.44" customHeight="1">
      <c r="B37" s="39"/>
      <c r="C37" s="145"/>
      <c r="D37" s="146" t="s">
        <v>47</v>
      </c>
      <c r="E37" s="147"/>
      <c r="F37" s="147"/>
      <c r="G37" s="148" t="s">
        <v>48</v>
      </c>
      <c r="H37" s="149" t="s">
        <v>49</v>
      </c>
      <c r="I37" s="150"/>
      <c r="J37" s="151">
        <f>SUM(J28:J35)</f>
        <v>0</v>
      </c>
      <c r="K37" s="152"/>
      <c r="L37" s="39"/>
    </row>
    <row r="38" s="1" customFormat="1" ht="14.4" customHeight="1">
      <c r="B38" s="39"/>
      <c r="I38" s="129"/>
      <c r="L38" s="39"/>
    </row>
    <row r="39" ht="14.4" customHeight="1">
      <c r="B39" s="16"/>
      <c r="L39" s="16"/>
    </row>
    <row r="40" ht="14.4" customHeight="1">
      <c r="B40" s="16"/>
      <c r="L40" s="16"/>
    </row>
    <row r="41" ht="14.4" customHeight="1">
      <c r="B41" s="16"/>
      <c r="L41" s="16"/>
    </row>
    <row r="42" ht="14.4" customHeight="1">
      <c r="B42" s="16"/>
      <c r="L42" s="16"/>
    </row>
    <row r="43" ht="14.4" customHeight="1">
      <c r="B43" s="16"/>
      <c r="L43" s="16"/>
    </row>
    <row r="44" ht="14.4" customHeight="1">
      <c r="B44" s="16"/>
      <c r="L44" s="16"/>
    </row>
    <row r="45" ht="14.4" customHeight="1">
      <c r="B45" s="16"/>
      <c r="L45" s="16"/>
    </row>
    <row r="46" ht="14.4" customHeight="1">
      <c r="B46" s="16"/>
      <c r="L46" s="16"/>
    </row>
    <row r="47" ht="14.4" customHeight="1">
      <c r="B47" s="16"/>
      <c r="L47" s="16"/>
    </row>
    <row r="48" ht="14.4" customHeight="1">
      <c r="B48" s="16"/>
      <c r="L48" s="16"/>
    </row>
    <row r="49" ht="14.4" customHeight="1">
      <c r="B49" s="16"/>
      <c r="L49" s="16"/>
    </row>
    <row r="50" s="1" customFormat="1" ht="14.4" customHeight="1">
      <c r="B50" s="39"/>
      <c r="D50" s="153" t="s">
        <v>50</v>
      </c>
      <c r="E50" s="154"/>
      <c r="F50" s="154"/>
      <c r="G50" s="153" t="s">
        <v>51</v>
      </c>
      <c r="H50" s="154"/>
      <c r="I50" s="155"/>
      <c r="J50" s="154"/>
      <c r="K50" s="154"/>
      <c r="L50" s="3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1" customFormat="1">
      <c r="B61" s="39"/>
      <c r="D61" s="156" t="s">
        <v>52</v>
      </c>
      <c r="E61" s="157"/>
      <c r="F61" s="158" t="s">
        <v>53</v>
      </c>
      <c r="G61" s="156" t="s">
        <v>52</v>
      </c>
      <c r="H61" s="157"/>
      <c r="I61" s="159"/>
      <c r="J61" s="160" t="s">
        <v>53</v>
      </c>
      <c r="K61" s="157"/>
      <c r="L61" s="39"/>
    </row>
    <row r="62">
      <c r="B62" s="16"/>
      <c r="L62" s="16"/>
    </row>
    <row r="63">
      <c r="B63" s="16"/>
      <c r="L63" s="16"/>
    </row>
    <row r="64">
      <c r="B64" s="16"/>
      <c r="L64" s="16"/>
    </row>
    <row r="65" s="1" customFormat="1">
      <c r="B65" s="39"/>
      <c r="D65" s="153" t="s">
        <v>54</v>
      </c>
      <c r="E65" s="154"/>
      <c r="F65" s="154"/>
      <c r="G65" s="153" t="s">
        <v>55</v>
      </c>
      <c r="H65" s="154"/>
      <c r="I65" s="155"/>
      <c r="J65" s="154"/>
      <c r="K65" s="154"/>
      <c r="L65" s="39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1" customFormat="1">
      <c r="B76" s="39"/>
      <c r="D76" s="156" t="s">
        <v>52</v>
      </c>
      <c r="E76" s="157"/>
      <c r="F76" s="158" t="s">
        <v>53</v>
      </c>
      <c r="G76" s="156" t="s">
        <v>52</v>
      </c>
      <c r="H76" s="157"/>
      <c r="I76" s="159"/>
      <c r="J76" s="160" t="s">
        <v>53</v>
      </c>
      <c r="K76" s="157"/>
      <c r="L76" s="39"/>
    </row>
    <row r="77" s="1" customFormat="1" ht="14.4" customHeight="1">
      <c r="B77" s="161"/>
      <c r="C77" s="162"/>
      <c r="D77" s="162"/>
      <c r="E77" s="162"/>
      <c r="F77" s="162"/>
      <c r="G77" s="162"/>
      <c r="H77" s="162"/>
      <c r="I77" s="163"/>
      <c r="J77" s="162"/>
      <c r="K77" s="162"/>
      <c r="L77" s="39"/>
    </row>
    <row r="81" s="1" customFormat="1" ht="6.96" customHeight="1">
      <c r="B81" s="164"/>
      <c r="C81" s="165"/>
      <c r="D81" s="165"/>
      <c r="E81" s="165"/>
      <c r="F81" s="165"/>
      <c r="G81" s="165"/>
      <c r="H81" s="165"/>
      <c r="I81" s="166"/>
      <c r="J81" s="165"/>
      <c r="K81" s="165"/>
      <c r="L81" s="39"/>
    </row>
    <row r="82" s="1" customFormat="1" ht="24.96" customHeight="1">
      <c r="B82" s="34"/>
      <c r="C82" s="19" t="s">
        <v>86</v>
      </c>
      <c r="D82" s="35"/>
      <c r="E82" s="35"/>
      <c r="F82" s="35"/>
      <c r="G82" s="35"/>
      <c r="H82" s="35"/>
      <c r="I82" s="129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29"/>
      <c r="J83" s="35"/>
      <c r="K83" s="35"/>
      <c r="L83" s="39"/>
    </row>
    <row r="84" s="1" customFormat="1" ht="12" customHeight="1">
      <c r="B84" s="34"/>
      <c r="C84" s="28" t="s">
        <v>16</v>
      </c>
      <c r="D84" s="35"/>
      <c r="E84" s="35"/>
      <c r="F84" s="35"/>
      <c r="G84" s="35"/>
      <c r="H84" s="35"/>
      <c r="I84" s="129"/>
      <c r="J84" s="35"/>
      <c r="K84" s="35"/>
      <c r="L84" s="39"/>
    </row>
    <row r="85" s="1" customFormat="1" ht="16.5" customHeight="1">
      <c r="B85" s="34"/>
      <c r="C85" s="35"/>
      <c r="D85" s="35"/>
      <c r="E85" s="67" t="str">
        <f>E7</f>
        <v>ZT a technologie ČOV DPMP</v>
      </c>
      <c r="F85" s="35"/>
      <c r="G85" s="35"/>
      <c r="H85" s="35"/>
      <c r="I85" s="129"/>
      <c r="J85" s="35"/>
      <c r="K85" s="35"/>
      <c r="L85" s="39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129"/>
      <c r="J86" s="35"/>
      <c r="K86" s="35"/>
      <c r="L86" s="39"/>
    </row>
    <row r="87" s="1" customFormat="1" ht="12" customHeight="1">
      <c r="B87" s="34"/>
      <c r="C87" s="28" t="s">
        <v>20</v>
      </c>
      <c r="D87" s="35"/>
      <c r="E87" s="35"/>
      <c r="F87" s="23" t="str">
        <f>F10</f>
        <v>DP Pardubice</v>
      </c>
      <c r="G87" s="35"/>
      <c r="H87" s="35"/>
      <c r="I87" s="132" t="s">
        <v>22</v>
      </c>
      <c r="J87" s="70" t="str">
        <f>IF(J10="","",J10)</f>
        <v>29. 4. 2020</v>
      </c>
      <c r="K87" s="35"/>
      <c r="L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29"/>
      <c r="J88" s="35"/>
      <c r="K88" s="35"/>
      <c r="L88" s="39"/>
    </row>
    <row r="89" s="1" customFormat="1" ht="27.9" customHeight="1">
      <c r="B89" s="34"/>
      <c r="C89" s="28" t="s">
        <v>24</v>
      </c>
      <c r="D89" s="35"/>
      <c r="E89" s="35"/>
      <c r="F89" s="23" t="str">
        <f>E13</f>
        <v xml:space="preserve"> </v>
      </c>
      <c r="G89" s="35"/>
      <c r="H89" s="35"/>
      <c r="I89" s="132" t="s">
        <v>30</v>
      </c>
      <c r="J89" s="32" t="str">
        <f>E19</f>
        <v>PipeTech Project s.r.o.</v>
      </c>
      <c r="K89" s="35"/>
      <c r="L89" s="39"/>
    </row>
    <row r="90" s="1" customFormat="1" ht="15.15" customHeight="1">
      <c r="B90" s="34"/>
      <c r="C90" s="28" t="s">
        <v>28</v>
      </c>
      <c r="D90" s="35"/>
      <c r="E90" s="35"/>
      <c r="F90" s="23" t="str">
        <f>IF(E16="","",E16)</f>
        <v>Vyplň údaj</v>
      </c>
      <c r="G90" s="35"/>
      <c r="H90" s="35"/>
      <c r="I90" s="132" t="s">
        <v>35</v>
      </c>
      <c r="J90" s="32" t="str">
        <f>E22</f>
        <v xml:space="preserve"> </v>
      </c>
      <c r="K90" s="35"/>
      <c r="L90" s="39"/>
    </row>
    <row r="91" s="1" customFormat="1" ht="10.32" customHeight="1">
      <c r="B91" s="34"/>
      <c r="C91" s="35"/>
      <c r="D91" s="35"/>
      <c r="E91" s="35"/>
      <c r="F91" s="35"/>
      <c r="G91" s="35"/>
      <c r="H91" s="35"/>
      <c r="I91" s="129"/>
      <c r="J91" s="35"/>
      <c r="K91" s="35"/>
      <c r="L91" s="39"/>
    </row>
    <row r="92" s="1" customFormat="1" ht="29.28" customHeight="1">
      <c r="B92" s="34"/>
      <c r="C92" s="167" t="s">
        <v>87</v>
      </c>
      <c r="D92" s="168"/>
      <c r="E92" s="168"/>
      <c r="F92" s="168"/>
      <c r="G92" s="168"/>
      <c r="H92" s="168"/>
      <c r="I92" s="169"/>
      <c r="J92" s="170" t="s">
        <v>88</v>
      </c>
      <c r="K92" s="168"/>
      <c r="L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29"/>
      <c r="J93" s="35"/>
      <c r="K93" s="35"/>
      <c r="L93" s="39"/>
    </row>
    <row r="94" s="1" customFormat="1" ht="22.8" customHeight="1">
      <c r="B94" s="34"/>
      <c r="C94" s="171" t="s">
        <v>89</v>
      </c>
      <c r="D94" s="35"/>
      <c r="E94" s="35"/>
      <c r="F94" s="35"/>
      <c r="G94" s="35"/>
      <c r="H94" s="35"/>
      <c r="I94" s="129"/>
      <c r="J94" s="101">
        <f>J118</f>
        <v>0</v>
      </c>
      <c r="K94" s="35"/>
      <c r="L94" s="39"/>
      <c r="AU94" s="13" t="s">
        <v>90</v>
      </c>
    </row>
    <row r="95" s="8" customFormat="1" ht="24.96" customHeight="1">
      <c r="B95" s="172"/>
      <c r="C95" s="173"/>
      <c r="D95" s="174" t="s">
        <v>91</v>
      </c>
      <c r="E95" s="175"/>
      <c r="F95" s="175"/>
      <c r="G95" s="175"/>
      <c r="H95" s="175"/>
      <c r="I95" s="176"/>
      <c r="J95" s="177">
        <f>J119</f>
        <v>0</v>
      </c>
      <c r="K95" s="173"/>
      <c r="L95" s="178"/>
    </row>
    <row r="96" s="9" customFormat="1" ht="19.92" customHeight="1">
      <c r="B96" s="179"/>
      <c r="C96" s="180"/>
      <c r="D96" s="181" t="s">
        <v>92</v>
      </c>
      <c r="E96" s="182"/>
      <c r="F96" s="182"/>
      <c r="G96" s="182"/>
      <c r="H96" s="182"/>
      <c r="I96" s="183"/>
      <c r="J96" s="184">
        <f>J120</f>
        <v>0</v>
      </c>
      <c r="K96" s="180"/>
      <c r="L96" s="185"/>
    </row>
    <row r="97" s="9" customFormat="1" ht="19.92" customHeight="1">
      <c r="B97" s="179"/>
      <c r="C97" s="180"/>
      <c r="D97" s="181" t="s">
        <v>93</v>
      </c>
      <c r="E97" s="182"/>
      <c r="F97" s="182"/>
      <c r="G97" s="182"/>
      <c r="H97" s="182"/>
      <c r="I97" s="183"/>
      <c r="J97" s="184">
        <f>J130</f>
        <v>0</v>
      </c>
      <c r="K97" s="180"/>
      <c r="L97" s="185"/>
    </row>
    <row r="98" s="9" customFormat="1" ht="19.92" customHeight="1">
      <c r="B98" s="179"/>
      <c r="C98" s="180"/>
      <c r="D98" s="181" t="s">
        <v>94</v>
      </c>
      <c r="E98" s="182"/>
      <c r="F98" s="182"/>
      <c r="G98" s="182"/>
      <c r="H98" s="182"/>
      <c r="I98" s="183"/>
      <c r="J98" s="184">
        <f>J145</f>
        <v>0</v>
      </c>
      <c r="K98" s="180"/>
      <c r="L98" s="185"/>
    </row>
    <row r="99" s="9" customFormat="1" ht="19.92" customHeight="1">
      <c r="B99" s="179"/>
      <c r="C99" s="180"/>
      <c r="D99" s="181" t="s">
        <v>95</v>
      </c>
      <c r="E99" s="182"/>
      <c r="F99" s="182"/>
      <c r="G99" s="182"/>
      <c r="H99" s="182"/>
      <c r="I99" s="183"/>
      <c r="J99" s="184">
        <f>J168</f>
        <v>0</v>
      </c>
      <c r="K99" s="180"/>
      <c r="L99" s="185"/>
    </row>
    <row r="100" s="8" customFormat="1" ht="24.96" customHeight="1">
      <c r="B100" s="172"/>
      <c r="C100" s="173"/>
      <c r="D100" s="174" t="s">
        <v>96</v>
      </c>
      <c r="E100" s="175"/>
      <c r="F100" s="175"/>
      <c r="G100" s="175"/>
      <c r="H100" s="175"/>
      <c r="I100" s="176"/>
      <c r="J100" s="177">
        <f>J179</f>
        <v>0</v>
      </c>
      <c r="K100" s="173"/>
      <c r="L100" s="178"/>
    </row>
    <row r="101" s="1" customFormat="1" ht="21.84" customHeight="1">
      <c r="B101" s="34"/>
      <c r="C101" s="35"/>
      <c r="D101" s="35"/>
      <c r="E101" s="35"/>
      <c r="F101" s="35"/>
      <c r="G101" s="35"/>
      <c r="H101" s="35"/>
      <c r="I101" s="129"/>
      <c r="J101" s="35"/>
      <c r="K101" s="35"/>
      <c r="L101" s="39"/>
    </row>
    <row r="102" s="1" customFormat="1" ht="6.96" customHeight="1">
      <c r="B102" s="57"/>
      <c r="C102" s="58"/>
      <c r="D102" s="58"/>
      <c r="E102" s="58"/>
      <c r="F102" s="58"/>
      <c r="G102" s="58"/>
      <c r="H102" s="58"/>
      <c r="I102" s="163"/>
      <c r="J102" s="58"/>
      <c r="K102" s="58"/>
      <c r="L102" s="39"/>
    </row>
    <row r="106" s="1" customFormat="1" ht="6.96" customHeight="1">
      <c r="B106" s="59"/>
      <c r="C106" s="60"/>
      <c r="D106" s="60"/>
      <c r="E106" s="60"/>
      <c r="F106" s="60"/>
      <c r="G106" s="60"/>
      <c r="H106" s="60"/>
      <c r="I106" s="166"/>
      <c r="J106" s="60"/>
      <c r="K106" s="60"/>
      <c r="L106" s="39"/>
    </row>
    <row r="107" s="1" customFormat="1" ht="24.96" customHeight="1">
      <c r="B107" s="34"/>
      <c r="C107" s="19" t="s">
        <v>97</v>
      </c>
      <c r="D107" s="35"/>
      <c r="E107" s="35"/>
      <c r="F107" s="35"/>
      <c r="G107" s="35"/>
      <c r="H107" s="35"/>
      <c r="I107" s="129"/>
      <c r="J107" s="35"/>
      <c r="K107" s="35"/>
      <c r="L107" s="39"/>
    </row>
    <row r="108" s="1" customFormat="1" ht="6.96" customHeight="1">
      <c r="B108" s="34"/>
      <c r="C108" s="35"/>
      <c r="D108" s="35"/>
      <c r="E108" s="35"/>
      <c r="F108" s="35"/>
      <c r="G108" s="35"/>
      <c r="H108" s="35"/>
      <c r="I108" s="129"/>
      <c r="J108" s="35"/>
      <c r="K108" s="35"/>
      <c r="L108" s="39"/>
    </row>
    <row r="109" s="1" customFormat="1" ht="12" customHeight="1">
      <c r="B109" s="34"/>
      <c r="C109" s="28" t="s">
        <v>16</v>
      </c>
      <c r="D109" s="35"/>
      <c r="E109" s="35"/>
      <c r="F109" s="35"/>
      <c r="G109" s="35"/>
      <c r="H109" s="35"/>
      <c r="I109" s="129"/>
      <c r="J109" s="35"/>
      <c r="K109" s="35"/>
      <c r="L109" s="39"/>
    </row>
    <row r="110" s="1" customFormat="1" ht="16.5" customHeight="1">
      <c r="B110" s="34"/>
      <c r="C110" s="35"/>
      <c r="D110" s="35"/>
      <c r="E110" s="67" t="str">
        <f>E7</f>
        <v>ZT a technologie ČOV DPMP</v>
      </c>
      <c r="F110" s="35"/>
      <c r="G110" s="35"/>
      <c r="H110" s="35"/>
      <c r="I110" s="129"/>
      <c r="J110" s="35"/>
      <c r="K110" s="35"/>
      <c r="L110" s="39"/>
    </row>
    <row r="111" s="1" customFormat="1" ht="6.96" customHeight="1">
      <c r="B111" s="34"/>
      <c r="C111" s="35"/>
      <c r="D111" s="35"/>
      <c r="E111" s="35"/>
      <c r="F111" s="35"/>
      <c r="G111" s="35"/>
      <c r="H111" s="35"/>
      <c r="I111" s="129"/>
      <c r="J111" s="35"/>
      <c r="K111" s="35"/>
      <c r="L111" s="39"/>
    </row>
    <row r="112" s="1" customFormat="1" ht="12" customHeight="1">
      <c r="B112" s="34"/>
      <c r="C112" s="28" t="s">
        <v>20</v>
      </c>
      <c r="D112" s="35"/>
      <c r="E112" s="35"/>
      <c r="F112" s="23" t="str">
        <f>F10</f>
        <v>DP Pardubice</v>
      </c>
      <c r="G112" s="35"/>
      <c r="H112" s="35"/>
      <c r="I112" s="132" t="s">
        <v>22</v>
      </c>
      <c r="J112" s="70" t="str">
        <f>IF(J10="","",J10)</f>
        <v>29. 4. 2020</v>
      </c>
      <c r="K112" s="35"/>
      <c r="L112" s="39"/>
    </row>
    <row r="113" s="1" customFormat="1" ht="6.96" customHeight="1">
      <c r="B113" s="34"/>
      <c r="C113" s="35"/>
      <c r="D113" s="35"/>
      <c r="E113" s="35"/>
      <c r="F113" s="35"/>
      <c r="G113" s="35"/>
      <c r="H113" s="35"/>
      <c r="I113" s="129"/>
      <c r="J113" s="35"/>
      <c r="K113" s="35"/>
      <c r="L113" s="39"/>
    </row>
    <row r="114" s="1" customFormat="1" ht="27.9" customHeight="1">
      <c r="B114" s="34"/>
      <c r="C114" s="28" t="s">
        <v>24</v>
      </c>
      <c r="D114" s="35"/>
      <c r="E114" s="35"/>
      <c r="F114" s="23" t="str">
        <f>E13</f>
        <v xml:space="preserve"> </v>
      </c>
      <c r="G114" s="35"/>
      <c r="H114" s="35"/>
      <c r="I114" s="132" t="s">
        <v>30</v>
      </c>
      <c r="J114" s="32" t="str">
        <f>E19</f>
        <v>PipeTech Project s.r.o.</v>
      </c>
      <c r="K114" s="35"/>
      <c r="L114" s="39"/>
    </row>
    <row r="115" s="1" customFormat="1" ht="15.15" customHeight="1">
      <c r="B115" s="34"/>
      <c r="C115" s="28" t="s">
        <v>28</v>
      </c>
      <c r="D115" s="35"/>
      <c r="E115" s="35"/>
      <c r="F115" s="23" t="str">
        <f>IF(E16="","",E16)</f>
        <v>Vyplň údaj</v>
      </c>
      <c r="G115" s="35"/>
      <c r="H115" s="35"/>
      <c r="I115" s="132" t="s">
        <v>35</v>
      </c>
      <c r="J115" s="32" t="str">
        <f>E22</f>
        <v xml:space="preserve"> </v>
      </c>
      <c r="K115" s="35"/>
      <c r="L115" s="39"/>
    </row>
    <row r="116" s="1" customFormat="1" ht="10.32" customHeight="1">
      <c r="B116" s="34"/>
      <c r="C116" s="35"/>
      <c r="D116" s="35"/>
      <c r="E116" s="35"/>
      <c r="F116" s="35"/>
      <c r="G116" s="35"/>
      <c r="H116" s="35"/>
      <c r="I116" s="129"/>
      <c r="J116" s="35"/>
      <c r="K116" s="35"/>
      <c r="L116" s="39"/>
    </row>
    <row r="117" s="10" customFormat="1" ht="29.28" customHeight="1">
      <c r="B117" s="186"/>
      <c r="C117" s="187" t="s">
        <v>98</v>
      </c>
      <c r="D117" s="188" t="s">
        <v>62</v>
      </c>
      <c r="E117" s="188" t="s">
        <v>58</v>
      </c>
      <c r="F117" s="188" t="s">
        <v>59</v>
      </c>
      <c r="G117" s="188" t="s">
        <v>99</v>
      </c>
      <c r="H117" s="188" t="s">
        <v>100</v>
      </c>
      <c r="I117" s="189" t="s">
        <v>101</v>
      </c>
      <c r="J117" s="188" t="s">
        <v>88</v>
      </c>
      <c r="K117" s="190" t="s">
        <v>102</v>
      </c>
      <c r="L117" s="191"/>
      <c r="M117" s="91" t="s">
        <v>1</v>
      </c>
      <c r="N117" s="92" t="s">
        <v>41</v>
      </c>
      <c r="O117" s="92" t="s">
        <v>103</v>
      </c>
      <c r="P117" s="92" t="s">
        <v>104</v>
      </c>
      <c r="Q117" s="92" t="s">
        <v>105</v>
      </c>
      <c r="R117" s="92" t="s">
        <v>106</v>
      </c>
      <c r="S117" s="92" t="s">
        <v>107</v>
      </c>
      <c r="T117" s="93" t="s">
        <v>108</v>
      </c>
    </row>
    <row r="118" s="1" customFormat="1" ht="22.8" customHeight="1">
      <c r="B118" s="34"/>
      <c r="C118" s="98" t="s">
        <v>109</v>
      </c>
      <c r="D118" s="35"/>
      <c r="E118" s="35"/>
      <c r="F118" s="35"/>
      <c r="G118" s="35"/>
      <c r="H118" s="35"/>
      <c r="I118" s="129"/>
      <c r="J118" s="192">
        <f>BK118</f>
        <v>0</v>
      </c>
      <c r="K118" s="35"/>
      <c r="L118" s="39"/>
      <c r="M118" s="94"/>
      <c r="N118" s="95"/>
      <c r="O118" s="95"/>
      <c r="P118" s="193">
        <f>P119+P179</f>
        <v>0</v>
      </c>
      <c r="Q118" s="95"/>
      <c r="R118" s="193">
        <f>R119+R179</f>
        <v>0.16414000000000001</v>
      </c>
      <c r="S118" s="95"/>
      <c r="T118" s="194">
        <f>T119+T179</f>
        <v>4.9566000000000008</v>
      </c>
      <c r="AT118" s="13" t="s">
        <v>76</v>
      </c>
      <c r="AU118" s="13" t="s">
        <v>90</v>
      </c>
      <c r="BK118" s="195">
        <f>BK119+BK179</f>
        <v>0</v>
      </c>
    </row>
    <row r="119" s="11" customFormat="1" ht="25.92" customHeight="1">
      <c r="B119" s="196"/>
      <c r="C119" s="197"/>
      <c r="D119" s="198" t="s">
        <v>76</v>
      </c>
      <c r="E119" s="199" t="s">
        <v>110</v>
      </c>
      <c r="F119" s="199" t="s">
        <v>111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P120+P130+P145+P168</f>
        <v>0</v>
      </c>
      <c r="Q119" s="204"/>
      <c r="R119" s="205">
        <f>R120+R130+R145+R168</f>
        <v>0.16414000000000001</v>
      </c>
      <c r="S119" s="204"/>
      <c r="T119" s="206">
        <f>T120+T130+T145+T168</f>
        <v>4.9566000000000008</v>
      </c>
      <c r="AR119" s="207" t="s">
        <v>84</v>
      </c>
      <c r="AT119" s="208" t="s">
        <v>76</v>
      </c>
      <c r="AU119" s="208" t="s">
        <v>77</v>
      </c>
      <c r="AY119" s="207" t="s">
        <v>112</v>
      </c>
      <c r="BK119" s="209">
        <f>BK120+BK130+BK145+BK168</f>
        <v>0</v>
      </c>
    </row>
    <row r="120" s="11" customFormat="1" ht="22.8" customHeight="1">
      <c r="B120" s="196"/>
      <c r="C120" s="197"/>
      <c r="D120" s="198" t="s">
        <v>76</v>
      </c>
      <c r="E120" s="210" t="s">
        <v>113</v>
      </c>
      <c r="F120" s="210" t="s">
        <v>114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SUM(P121:P129)</f>
        <v>0</v>
      </c>
      <c r="Q120" s="204"/>
      <c r="R120" s="205">
        <f>SUM(R121:R129)</f>
        <v>0.012789999999999999</v>
      </c>
      <c r="S120" s="204"/>
      <c r="T120" s="206">
        <f>SUM(T121:T129)</f>
        <v>0.8206</v>
      </c>
      <c r="AR120" s="207" t="s">
        <v>84</v>
      </c>
      <c r="AT120" s="208" t="s">
        <v>76</v>
      </c>
      <c r="AU120" s="208" t="s">
        <v>82</v>
      </c>
      <c r="AY120" s="207" t="s">
        <v>112</v>
      </c>
      <c r="BK120" s="209">
        <f>SUM(BK121:BK129)</f>
        <v>0</v>
      </c>
    </row>
    <row r="121" s="1" customFormat="1" ht="16.5" customHeight="1">
      <c r="B121" s="34"/>
      <c r="C121" s="212" t="s">
        <v>82</v>
      </c>
      <c r="D121" s="212" t="s">
        <v>115</v>
      </c>
      <c r="E121" s="213" t="s">
        <v>116</v>
      </c>
      <c r="F121" s="214" t="s">
        <v>117</v>
      </c>
      <c r="G121" s="215" t="s">
        <v>118</v>
      </c>
      <c r="H121" s="216">
        <v>55</v>
      </c>
      <c r="I121" s="217"/>
      <c r="J121" s="218">
        <f>ROUND(I121*H121,2)</f>
        <v>0</v>
      </c>
      <c r="K121" s="214" t="s">
        <v>1</v>
      </c>
      <c r="L121" s="39"/>
      <c r="M121" s="219" t="s">
        <v>1</v>
      </c>
      <c r="N121" s="220" t="s">
        <v>42</v>
      </c>
      <c r="O121" s="82"/>
      <c r="P121" s="221">
        <f>O121*H121</f>
        <v>0</v>
      </c>
      <c r="Q121" s="221">
        <v>0</v>
      </c>
      <c r="R121" s="221">
        <f>Q121*H121</f>
        <v>0</v>
      </c>
      <c r="S121" s="221">
        <v>0.014919999999999999</v>
      </c>
      <c r="T121" s="222">
        <f>S121*H121</f>
        <v>0.8206</v>
      </c>
      <c r="AR121" s="223" t="s">
        <v>119</v>
      </c>
      <c r="AT121" s="223" t="s">
        <v>115</v>
      </c>
      <c r="AU121" s="223" t="s">
        <v>84</v>
      </c>
      <c r="AY121" s="13" t="s">
        <v>112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82</v>
      </c>
      <c r="BK121" s="224">
        <f>ROUND(I121*H121,2)</f>
        <v>0</v>
      </c>
      <c r="BL121" s="13" t="s">
        <v>119</v>
      </c>
      <c r="BM121" s="223" t="s">
        <v>120</v>
      </c>
    </row>
    <row r="122" s="1" customFormat="1" ht="16.5" customHeight="1">
      <c r="B122" s="34"/>
      <c r="C122" s="212" t="s">
        <v>84</v>
      </c>
      <c r="D122" s="212" t="s">
        <v>115</v>
      </c>
      <c r="E122" s="213" t="s">
        <v>121</v>
      </c>
      <c r="F122" s="214" t="s">
        <v>122</v>
      </c>
      <c r="G122" s="215" t="s">
        <v>118</v>
      </c>
      <c r="H122" s="216">
        <v>4</v>
      </c>
      <c r="I122" s="217"/>
      <c r="J122" s="218">
        <f>ROUND(I122*H122,2)</f>
        <v>0</v>
      </c>
      <c r="K122" s="214" t="s">
        <v>123</v>
      </c>
      <c r="L122" s="39"/>
      <c r="M122" s="219" t="s">
        <v>1</v>
      </c>
      <c r="N122" s="220" t="s">
        <v>42</v>
      </c>
      <c r="O122" s="82"/>
      <c r="P122" s="221">
        <f>O122*H122</f>
        <v>0</v>
      </c>
      <c r="Q122" s="221">
        <v>0.00029</v>
      </c>
      <c r="R122" s="221">
        <f>Q122*H122</f>
        <v>0.00116</v>
      </c>
      <c r="S122" s="221">
        <v>0</v>
      </c>
      <c r="T122" s="222">
        <f>S122*H122</f>
        <v>0</v>
      </c>
      <c r="AR122" s="223" t="s">
        <v>119</v>
      </c>
      <c r="AT122" s="223" t="s">
        <v>115</v>
      </c>
      <c r="AU122" s="223" t="s">
        <v>84</v>
      </c>
      <c r="AY122" s="13" t="s">
        <v>112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3" t="s">
        <v>82</v>
      </c>
      <c r="BK122" s="224">
        <f>ROUND(I122*H122,2)</f>
        <v>0</v>
      </c>
      <c r="BL122" s="13" t="s">
        <v>119</v>
      </c>
      <c r="BM122" s="223" t="s">
        <v>124</v>
      </c>
    </row>
    <row r="123" s="1" customFormat="1" ht="16.5" customHeight="1">
      <c r="B123" s="34"/>
      <c r="C123" s="212" t="s">
        <v>125</v>
      </c>
      <c r="D123" s="212" t="s">
        <v>115</v>
      </c>
      <c r="E123" s="213" t="s">
        <v>126</v>
      </c>
      <c r="F123" s="214" t="s">
        <v>127</v>
      </c>
      <c r="G123" s="215" t="s">
        <v>118</v>
      </c>
      <c r="H123" s="216">
        <v>15</v>
      </c>
      <c r="I123" s="217"/>
      <c r="J123" s="218">
        <f>ROUND(I123*H123,2)</f>
        <v>0</v>
      </c>
      <c r="K123" s="214" t="s">
        <v>128</v>
      </c>
      <c r="L123" s="39"/>
      <c r="M123" s="219" t="s">
        <v>1</v>
      </c>
      <c r="N123" s="220" t="s">
        <v>42</v>
      </c>
      <c r="O123" s="82"/>
      <c r="P123" s="221">
        <f>O123*H123</f>
        <v>0</v>
      </c>
      <c r="Q123" s="221">
        <v>0.00035</v>
      </c>
      <c r="R123" s="221">
        <f>Q123*H123</f>
        <v>0.0052500000000000003</v>
      </c>
      <c r="S123" s="221">
        <v>0</v>
      </c>
      <c r="T123" s="222">
        <f>S123*H123</f>
        <v>0</v>
      </c>
      <c r="AR123" s="223" t="s">
        <v>119</v>
      </c>
      <c r="AT123" s="223" t="s">
        <v>115</v>
      </c>
      <c r="AU123" s="223" t="s">
        <v>84</v>
      </c>
      <c r="AY123" s="13" t="s">
        <v>112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82</v>
      </c>
      <c r="BK123" s="224">
        <f>ROUND(I123*H123,2)</f>
        <v>0</v>
      </c>
      <c r="BL123" s="13" t="s">
        <v>119</v>
      </c>
      <c r="BM123" s="223" t="s">
        <v>129</v>
      </c>
    </row>
    <row r="124" s="1" customFormat="1" ht="16.5" customHeight="1">
      <c r="B124" s="34"/>
      <c r="C124" s="212" t="s">
        <v>130</v>
      </c>
      <c r="D124" s="212" t="s">
        <v>115</v>
      </c>
      <c r="E124" s="213" t="s">
        <v>131</v>
      </c>
      <c r="F124" s="214" t="s">
        <v>132</v>
      </c>
      <c r="G124" s="215" t="s">
        <v>118</v>
      </c>
      <c r="H124" s="216">
        <v>3</v>
      </c>
      <c r="I124" s="217"/>
      <c r="J124" s="218">
        <f>ROUND(I124*H124,2)</f>
        <v>0</v>
      </c>
      <c r="K124" s="214" t="s">
        <v>123</v>
      </c>
      <c r="L124" s="39"/>
      <c r="M124" s="219" t="s">
        <v>1</v>
      </c>
      <c r="N124" s="220" t="s">
        <v>42</v>
      </c>
      <c r="O124" s="82"/>
      <c r="P124" s="221">
        <f>O124*H124</f>
        <v>0</v>
      </c>
      <c r="Q124" s="221">
        <v>0.00114</v>
      </c>
      <c r="R124" s="221">
        <f>Q124*H124</f>
        <v>0.0034199999999999999</v>
      </c>
      <c r="S124" s="221">
        <v>0</v>
      </c>
      <c r="T124" s="222">
        <f>S124*H124</f>
        <v>0</v>
      </c>
      <c r="AR124" s="223" t="s">
        <v>119</v>
      </c>
      <c r="AT124" s="223" t="s">
        <v>115</v>
      </c>
      <c r="AU124" s="223" t="s">
        <v>84</v>
      </c>
      <c r="AY124" s="13" t="s">
        <v>112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82</v>
      </c>
      <c r="BK124" s="224">
        <f>ROUND(I124*H124,2)</f>
        <v>0</v>
      </c>
      <c r="BL124" s="13" t="s">
        <v>119</v>
      </c>
      <c r="BM124" s="223" t="s">
        <v>133</v>
      </c>
    </row>
    <row r="125" s="1" customFormat="1" ht="16.5" customHeight="1">
      <c r="B125" s="34"/>
      <c r="C125" s="212" t="s">
        <v>134</v>
      </c>
      <c r="D125" s="212" t="s">
        <v>115</v>
      </c>
      <c r="E125" s="213" t="s">
        <v>135</v>
      </c>
      <c r="F125" s="214" t="s">
        <v>136</v>
      </c>
      <c r="G125" s="215" t="s">
        <v>137</v>
      </c>
      <c r="H125" s="216">
        <v>2</v>
      </c>
      <c r="I125" s="217"/>
      <c r="J125" s="218">
        <f>ROUND(I125*H125,2)</f>
        <v>0</v>
      </c>
      <c r="K125" s="214" t="s">
        <v>128</v>
      </c>
      <c r="L125" s="39"/>
      <c r="M125" s="219" t="s">
        <v>1</v>
      </c>
      <c r="N125" s="220" t="s">
        <v>42</v>
      </c>
      <c r="O125" s="82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AR125" s="223" t="s">
        <v>119</v>
      </c>
      <c r="AT125" s="223" t="s">
        <v>115</v>
      </c>
      <c r="AU125" s="223" t="s">
        <v>84</v>
      </c>
      <c r="AY125" s="13" t="s">
        <v>112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82</v>
      </c>
      <c r="BK125" s="224">
        <f>ROUND(I125*H125,2)</f>
        <v>0</v>
      </c>
      <c r="BL125" s="13" t="s">
        <v>119</v>
      </c>
      <c r="BM125" s="223" t="s">
        <v>138</v>
      </c>
    </row>
    <row r="126" s="1" customFormat="1" ht="16.5" customHeight="1">
      <c r="B126" s="34"/>
      <c r="C126" s="212" t="s">
        <v>139</v>
      </c>
      <c r="D126" s="212" t="s">
        <v>115</v>
      </c>
      <c r="E126" s="213" t="s">
        <v>140</v>
      </c>
      <c r="F126" s="214" t="s">
        <v>141</v>
      </c>
      <c r="G126" s="215" t="s">
        <v>137</v>
      </c>
      <c r="H126" s="216">
        <v>3</v>
      </c>
      <c r="I126" s="217"/>
      <c r="J126" s="218">
        <f>ROUND(I126*H126,2)</f>
        <v>0</v>
      </c>
      <c r="K126" s="214" t="s">
        <v>123</v>
      </c>
      <c r="L126" s="39"/>
      <c r="M126" s="219" t="s">
        <v>1</v>
      </c>
      <c r="N126" s="220" t="s">
        <v>42</v>
      </c>
      <c r="O126" s="82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AR126" s="223" t="s">
        <v>119</v>
      </c>
      <c r="AT126" s="223" t="s">
        <v>115</v>
      </c>
      <c r="AU126" s="223" t="s">
        <v>84</v>
      </c>
      <c r="AY126" s="13" t="s">
        <v>112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3" t="s">
        <v>82</v>
      </c>
      <c r="BK126" s="224">
        <f>ROUND(I126*H126,2)</f>
        <v>0</v>
      </c>
      <c r="BL126" s="13" t="s">
        <v>119</v>
      </c>
      <c r="BM126" s="223" t="s">
        <v>142</v>
      </c>
    </row>
    <row r="127" s="1" customFormat="1" ht="24" customHeight="1">
      <c r="B127" s="34"/>
      <c r="C127" s="212" t="s">
        <v>143</v>
      </c>
      <c r="D127" s="212" t="s">
        <v>115</v>
      </c>
      <c r="E127" s="213" t="s">
        <v>144</v>
      </c>
      <c r="F127" s="214" t="s">
        <v>145</v>
      </c>
      <c r="G127" s="215" t="s">
        <v>137</v>
      </c>
      <c r="H127" s="216">
        <v>2</v>
      </c>
      <c r="I127" s="217"/>
      <c r="J127" s="218">
        <f>ROUND(I127*H127,2)</f>
        <v>0</v>
      </c>
      <c r="K127" s="214" t="s">
        <v>123</v>
      </c>
      <c r="L127" s="39"/>
      <c r="M127" s="219" t="s">
        <v>1</v>
      </c>
      <c r="N127" s="220" t="s">
        <v>42</v>
      </c>
      <c r="O127" s="82"/>
      <c r="P127" s="221">
        <f>O127*H127</f>
        <v>0</v>
      </c>
      <c r="Q127" s="221">
        <v>0.00148</v>
      </c>
      <c r="R127" s="221">
        <f>Q127*H127</f>
        <v>0.00296</v>
      </c>
      <c r="S127" s="221">
        <v>0</v>
      </c>
      <c r="T127" s="222">
        <f>S127*H127</f>
        <v>0</v>
      </c>
      <c r="AR127" s="223" t="s">
        <v>119</v>
      </c>
      <c r="AT127" s="223" t="s">
        <v>115</v>
      </c>
      <c r="AU127" s="223" t="s">
        <v>84</v>
      </c>
      <c r="AY127" s="13" t="s">
        <v>112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82</v>
      </c>
      <c r="BK127" s="224">
        <f>ROUND(I127*H127,2)</f>
        <v>0</v>
      </c>
      <c r="BL127" s="13" t="s">
        <v>119</v>
      </c>
      <c r="BM127" s="223" t="s">
        <v>146</v>
      </c>
    </row>
    <row r="128" s="1" customFormat="1" ht="16.5" customHeight="1">
      <c r="B128" s="34"/>
      <c r="C128" s="212" t="s">
        <v>147</v>
      </c>
      <c r="D128" s="212" t="s">
        <v>115</v>
      </c>
      <c r="E128" s="213" t="s">
        <v>148</v>
      </c>
      <c r="F128" s="214" t="s">
        <v>149</v>
      </c>
      <c r="G128" s="215" t="s">
        <v>118</v>
      </c>
      <c r="H128" s="216">
        <v>22</v>
      </c>
      <c r="I128" s="217"/>
      <c r="J128" s="218">
        <f>ROUND(I128*H128,2)</f>
        <v>0</v>
      </c>
      <c r="K128" s="214" t="s">
        <v>128</v>
      </c>
      <c r="L128" s="39"/>
      <c r="M128" s="219" t="s">
        <v>1</v>
      </c>
      <c r="N128" s="220" t="s">
        <v>42</v>
      </c>
      <c r="O128" s="82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AR128" s="223" t="s">
        <v>119</v>
      </c>
      <c r="AT128" s="223" t="s">
        <v>115</v>
      </c>
      <c r="AU128" s="223" t="s">
        <v>84</v>
      </c>
      <c r="AY128" s="13" t="s">
        <v>112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82</v>
      </c>
      <c r="BK128" s="224">
        <f>ROUND(I128*H128,2)</f>
        <v>0</v>
      </c>
      <c r="BL128" s="13" t="s">
        <v>119</v>
      </c>
      <c r="BM128" s="223" t="s">
        <v>150</v>
      </c>
    </row>
    <row r="129" s="1" customFormat="1" ht="24" customHeight="1">
      <c r="B129" s="34"/>
      <c r="C129" s="212" t="s">
        <v>151</v>
      </c>
      <c r="D129" s="212" t="s">
        <v>115</v>
      </c>
      <c r="E129" s="213" t="s">
        <v>152</v>
      </c>
      <c r="F129" s="214" t="s">
        <v>153</v>
      </c>
      <c r="G129" s="215" t="s">
        <v>154</v>
      </c>
      <c r="H129" s="225"/>
      <c r="I129" s="217"/>
      <c r="J129" s="218">
        <f>ROUND(I129*H129,2)</f>
        <v>0</v>
      </c>
      <c r="K129" s="214" t="s">
        <v>128</v>
      </c>
      <c r="L129" s="39"/>
      <c r="M129" s="219" t="s">
        <v>1</v>
      </c>
      <c r="N129" s="220" t="s">
        <v>42</v>
      </c>
      <c r="O129" s="82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AR129" s="223" t="s">
        <v>119</v>
      </c>
      <c r="AT129" s="223" t="s">
        <v>115</v>
      </c>
      <c r="AU129" s="223" t="s">
        <v>84</v>
      </c>
      <c r="AY129" s="13" t="s">
        <v>112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82</v>
      </c>
      <c r="BK129" s="224">
        <f>ROUND(I129*H129,2)</f>
        <v>0</v>
      </c>
      <c r="BL129" s="13" t="s">
        <v>119</v>
      </c>
      <c r="BM129" s="223" t="s">
        <v>155</v>
      </c>
    </row>
    <row r="130" s="11" customFormat="1" ht="22.8" customHeight="1">
      <c r="B130" s="196"/>
      <c r="C130" s="197"/>
      <c r="D130" s="198" t="s">
        <v>76</v>
      </c>
      <c r="E130" s="210" t="s">
        <v>156</v>
      </c>
      <c r="F130" s="210" t="s">
        <v>157</v>
      </c>
      <c r="G130" s="197"/>
      <c r="H130" s="197"/>
      <c r="I130" s="200"/>
      <c r="J130" s="211">
        <f>BK130</f>
        <v>0</v>
      </c>
      <c r="K130" s="197"/>
      <c r="L130" s="202"/>
      <c r="M130" s="203"/>
      <c r="N130" s="204"/>
      <c r="O130" s="204"/>
      <c r="P130" s="205">
        <f>SUM(P131:P144)</f>
        <v>0</v>
      </c>
      <c r="Q130" s="204"/>
      <c r="R130" s="205">
        <f>SUM(R131:R144)</f>
        <v>0.096310000000000021</v>
      </c>
      <c r="S130" s="204"/>
      <c r="T130" s="206">
        <f>SUM(T131:T144)</f>
        <v>0</v>
      </c>
      <c r="AR130" s="207" t="s">
        <v>84</v>
      </c>
      <c r="AT130" s="208" t="s">
        <v>76</v>
      </c>
      <c r="AU130" s="208" t="s">
        <v>82</v>
      </c>
      <c r="AY130" s="207" t="s">
        <v>112</v>
      </c>
      <c r="BK130" s="209">
        <f>SUM(BK131:BK144)</f>
        <v>0</v>
      </c>
    </row>
    <row r="131" s="1" customFormat="1" ht="24" customHeight="1">
      <c r="B131" s="34"/>
      <c r="C131" s="212" t="s">
        <v>158</v>
      </c>
      <c r="D131" s="212" t="s">
        <v>115</v>
      </c>
      <c r="E131" s="213" t="s">
        <v>159</v>
      </c>
      <c r="F131" s="214" t="s">
        <v>160</v>
      </c>
      <c r="G131" s="215" t="s">
        <v>118</v>
      </c>
      <c r="H131" s="216">
        <v>20</v>
      </c>
      <c r="I131" s="217"/>
      <c r="J131" s="218">
        <f>ROUND(I131*H131,2)</f>
        <v>0</v>
      </c>
      <c r="K131" s="214" t="s">
        <v>123</v>
      </c>
      <c r="L131" s="39"/>
      <c r="M131" s="219" t="s">
        <v>1</v>
      </c>
      <c r="N131" s="220" t="s">
        <v>42</v>
      </c>
      <c r="O131" s="82"/>
      <c r="P131" s="221">
        <f>O131*H131</f>
        <v>0</v>
      </c>
      <c r="Q131" s="221">
        <v>0.00066</v>
      </c>
      <c r="R131" s="221">
        <f>Q131*H131</f>
        <v>0.0132</v>
      </c>
      <c r="S131" s="221">
        <v>0</v>
      </c>
      <c r="T131" s="222">
        <f>S131*H131</f>
        <v>0</v>
      </c>
      <c r="AR131" s="223" t="s">
        <v>119</v>
      </c>
      <c r="AT131" s="223" t="s">
        <v>115</v>
      </c>
      <c r="AU131" s="223" t="s">
        <v>84</v>
      </c>
      <c r="AY131" s="13" t="s">
        <v>112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82</v>
      </c>
      <c r="BK131" s="224">
        <f>ROUND(I131*H131,2)</f>
        <v>0</v>
      </c>
      <c r="BL131" s="13" t="s">
        <v>119</v>
      </c>
      <c r="BM131" s="223" t="s">
        <v>161</v>
      </c>
    </row>
    <row r="132" s="1" customFormat="1" ht="24" customHeight="1">
      <c r="B132" s="34"/>
      <c r="C132" s="212" t="s">
        <v>162</v>
      </c>
      <c r="D132" s="212" t="s">
        <v>115</v>
      </c>
      <c r="E132" s="213" t="s">
        <v>163</v>
      </c>
      <c r="F132" s="214" t="s">
        <v>164</v>
      </c>
      <c r="G132" s="215" t="s">
        <v>118</v>
      </c>
      <c r="H132" s="216">
        <v>55</v>
      </c>
      <c r="I132" s="217"/>
      <c r="J132" s="218">
        <f>ROUND(I132*H132,2)</f>
        <v>0</v>
      </c>
      <c r="K132" s="214" t="s">
        <v>123</v>
      </c>
      <c r="L132" s="39"/>
      <c r="M132" s="219" t="s">
        <v>1</v>
      </c>
      <c r="N132" s="220" t="s">
        <v>42</v>
      </c>
      <c r="O132" s="82"/>
      <c r="P132" s="221">
        <f>O132*H132</f>
        <v>0</v>
      </c>
      <c r="Q132" s="221">
        <v>0.00091</v>
      </c>
      <c r="R132" s="221">
        <f>Q132*H132</f>
        <v>0.050049999999999997</v>
      </c>
      <c r="S132" s="221">
        <v>0</v>
      </c>
      <c r="T132" s="222">
        <f>S132*H132</f>
        <v>0</v>
      </c>
      <c r="AR132" s="223" t="s">
        <v>119</v>
      </c>
      <c r="AT132" s="223" t="s">
        <v>115</v>
      </c>
      <c r="AU132" s="223" t="s">
        <v>84</v>
      </c>
      <c r="AY132" s="13" t="s">
        <v>112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82</v>
      </c>
      <c r="BK132" s="224">
        <f>ROUND(I132*H132,2)</f>
        <v>0</v>
      </c>
      <c r="BL132" s="13" t="s">
        <v>119</v>
      </c>
      <c r="BM132" s="223" t="s">
        <v>165</v>
      </c>
    </row>
    <row r="133" s="1" customFormat="1" ht="36" customHeight="1">
      <c r="B133" s="34"/>
      <c r="C133" s="212" t="s">
        <v>166</v>
      </c>
      <c r="D133" s="212" t="s">
        <v>115</v>
      </c>
      <c r="E133" s="213" t="s">
        <v>167</v>
      </c>
      <c r="F133" s="214" t="s">
        <v>168</v>
      </c>
      <c r="G133" s="215" t="s">
        <v>118</v>
      </c>
      <c r="H133" s="216">
        <v>10</v>
      </c>
      <c r="I133" s="217"/>
      <c r="J133" s="218">
        <f>ROUND(I133*H133,2)</f>
        <v>0</v>
      </c>
      <c r="K133" s="214" t="s">
        <v>123</v>
      </c>
      <c r="L133" s="39"/>
      <c r="M133" s="219" t="s">
        <v>1</v>
      </c>
      <c r="N133" s="220" t="s">
        <v>42</v>
      </c>
      <c r="O133" s="82"/>
      <c r="P133" s="221">
        <f>O133*H133</f>
        <v>0</v>
      </c>
      <c r="Q133" s="221">
        <v>6.9999999999999994E-05</v>
      </c>
      <c r="R133" s="221">
        <f>Q133*H133</f>
        <v>0.00069999999999999988</v>
      </c>
      <c r="S133" s="221">
        <v>0</v>
      </c>
      <c r="T133" s="222">
        <f>S133*H133</f>
        <v>0</v>
      </c>
      <c r="AR133" s="223" t="s">
        <v>119</v>
      </c>
      <c r="AT133" s="223" t="s">
        <v>115</v>
      </c>
      <c r="AU133" s="223" t="s">
        <v>84</v>
      </c>
      <c r="AY133" s="13" t="s">
        <v>112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82</v>
      </c>
      <c r="BK133" s="224">
        <f>ROUND(I133*H133,2)</f>
        <v>0</v>
      </c>
      <c r="BL133" s="13" t="s">
        <v>119</v>
      </c>
      <c r="BM133" s="223" t="s">
        <v>169</v>
      </c>
    </row>
    <row r="134" s="1" customFormat="1" ht="36" customHeight="1">
      <c r="B134" s="34"/>
      <c r="C134" s="212" t="s">
        <v>170</v>
      </c>
      <c r="D134" s="212" t="s">
        <v>115</v>
      </c>
      <c r="E134" s="213" t="s">
        <v>171</v>
      </c>
      <c r="F134" s="214" t="s">
        <v>172</v>
      </c>
      <c r="G134" s="215" t="s">
        <v>118</v>
      </c>
      <c r="H134" s="216">
        <v>30</v>
      </c>
      <c r="I134" s="217"/>
      <c r="J134" s="218">
        <f>ROUND(I134*H134,2)</f>
        <v>0</v>
      </c>
      <c r="K134" s="214" t="s">
        <v>123</v>
      </c>
      <c r="L134" s="39"/>
      <c r="M134" s="219" t="s">
        <v>1</v>
      </c>
      <c r="N134" s="220" t="s">
        <v>42</v>
      </c>
      <c r="O134" s="82"/>
      <c r="P134" s="221">
        <f>O134*H134</f>
        <v>0</v>
      </c>
      <c r="Q134" s="221">
        <v>9.0000000000000006E-05</v>
      </c>
      <c r="R134" s="221">
        <f>Q134*H134</f>
        <v>0.0027000000000000001</v>
      </c>
      <c r="S134" s="221">
        <v>0</v>
      </c>
      <c r="T134" s="222">
        <f>S134*H134</f>
        <v>0</v>
      </c>
      <c r="AR134" s="223" t="s">
        <v>119</v>
      </c>
      <c r="AT134" s="223" t="s">
        <v>115</v>
      </c>
      <c r="AU134" s="223" t="s">
        <v>84</v>
      </c>
      <c r="AY134" s="13" t="s">
        <v>112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3" t="s">
        <v>82</v>
      </c>
      <c r="BK134" s="224">
        <f>ROUND(I134*H134,2)</f>
        <v>0</v>
      </c>
      <c r="BL134" s="13" t="s">
        <v>119</v>
      </c>
      <c r="BM134" s="223" t="s">
        <v>173</v>
      </c>
    </row>
    <row r="135" s="1" customFormat="1" ht="36" customHeight="1">
      <c r="B135" s="34"/>
      <c r="C135" s="212" t="s">
        <v>174</v>
      </c>
      <c r="D135" s="212" t="s">
        <v>115</v>
      </c>
      <c r="E135" s="213" t="s">
        <v>175</v>
      </c>
      <c r="F135" s="214" t="s">
        <v>176</v>
      </c>
      <c r="G135" s="215" t="s">
        <v>118</v>
      </c>
      <c r="H135" s="216">
        <v>10</v>
      </c>
      <c r="I135" s="217"/>
      <c r="J135" s="218">
        <f>ROUND(I135*H135,2)</f>
        <v>0</v>
      </c>
      <c r="K135" s="214" t="s">
        <v>123</v>
      </c>
      <c r="L135" s="39"/>
      <c r="M135" s="219" t="s">
        <v>1</v>
      </c>
      <c r="N135" s="220" t="s">
        <v>42</v>
      </c>
      <c r="O135" s="82"/>
      <c r="P135" s="221">
        <f>O135*H135</f>
        <v>0</v>
      </c>
      <c r="Q135" s="221">
        <v>0.00012</v>
      </c>
      <c r="R135" s="221">
        <f>Q135*H135</f>
        <v>0.0012000000000000001</v>
      </c>
      <c r="S135" s="221">
        <v>0</v>
      </c>
      <c r="T135" s="222">
        <f>S135*H135</f>
        <v>0</v>
      </c>
      <c r="AR135" s="223" t="s">
        <v>119</v>
      </c>
      <c r="AT135" s="223" t="s">
        <v>115</v>
      </c>
      <c r="AU135" s="223" t="s">
        <v>84</v>
      </c>
      <c r="AY135" s="13" t="s">
        <v>112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82</v>
      </c>
      <c r="BK135" s="224">
        <f>ROUND(I135*H135,2)</f>
        <v>0</v>
      </c>
      <c r="BL135" s="13" t="s">
        <v>119</v>
      </c>
      <c r="BM135" s="223" t="s">
        <v>177</v>
      </c>
    </row>
    <row r="136" s="1" customFormat="1" ht="36" customHeight="1">
      <c r="B136" s="34"/>
      <c r="C136" s="212" t="s">
        <v>8</v>
      </c>
      <c r="D136" s="212" t="s">
        <v>115</v>
      </c>
      <c r="E136" s="213" t="s">
        <v>178</v>
      </c>
      <c r="F136" s="214" t="s">
        <v>179</v>
      </c>
      <c r="G136" s="215" t="s">
        <v>118</v>
      </c>
      <c r="H136" s="216">
        <v>25</v>
      </c>
      <c r="I136" s="217"/>
      <c r="J136" s="218">
        <f>ROUND(I136*H136,2)</f>
        <v>0</v>
      </c>
      <c r="K136" s="214" t="s">
        <v>123</v>
      </c>
      <c r="L136" s="39"/>
      <c r="M136" s="219" t="s">
        <v>1</v>
      </c>
      <c r="N136" s="220" t="s">
        <v>42</v>
      </c>
      <c r="O136" s="82"/>
      <c r="P136" s="221">
        <f>O136*H136</f>
        <v>0</v>
      </c>
      <c r="Q136" s="221">
        <v>0.00016000000000000001</v>
      </c>
      <c r="R136" s="221">
        <f>Q136*H136</f>
        <v>0.0040000000000000001</v>
      </c>
      <c r="S136" s="221">
        <v>0</v>
      </c>
      <c r="T136" s="222">
        <f>S136*H136</f>
        <v>0</v>
      </c>
      <c r="AR136" s="223" t="s">
        <v>119</v>
      </c>
      <c r="AT136" s="223" t="s">
        <v>115</v>
      </c>
      <c r="AU136" s="223" t="s">
        <v>84</v>
      </c>
      <c r="AY136" s="13" t="s">
        <v>112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82</v>
      </c>
      <c r="BK136" s="224">
        <f>ROUND(I136*H136,2)</f>
        <v>0</v>
      </c>
      <c r="BL136" s="13" t="s">
        <v>119</v>
      </c>
      <c r="BM136" s="223" t="s">
        <v>180</v>
      </c>
    </row>
    <row r="137" s="1" customFormat="1" ht="16.5" customHeight="1">
      <c r="B137" s="34"/>
      <c r="C137" s="212" t="s">
        <v>119</v>
      </c>
      <c r="D137" s="212" t="s">
        <v>115</v>
      </c>
      <c r="E137" s="213" t="s">
        <v>181</v>
      </c>
      <c r="F137" s="214" t="s">
        <v>182</v>
      </c>
      <c r="G137" s="215" t="s">
        <v>118</v>
      </c>
      <c r="H137" s="216">
        <v>30</v>
      </c>
      <c r="I137" s="217"/>
      <c r="J137" s="218">
        <f>ROUND(I137*H137,2)</f>
        <v>0</v>
      </c>
      <c r="K137" s="214" t="s">
        <v>123</v>
      </c>
      <c r="L137" s="39"/>
      <c r="M137" s="219" t="s">
        <v>1</v>
      </c>
      <c r="N137" s="220" t="s">
        <v>42</v>
      </c>
      <c r="O137" s="82"/>
      <c r="P137" s="221">
        <f>O137*H137</f>
        <v>0</v>
      </c>
      <c r="Q137" s="221">
        <v>0.00021000000000000001</v>
      </c>
      <c r="R137" s="221">
        <f>Q137*H137</f>
        <v>0.0063</v>
      </c>
      <c r="S137" s="221">
        <v>0</v>
      </c>
      <c r="T137" s="222">
        <f>S137*H137</f>
        <v>0</v>
      </c>
      <c r="AR137" s="223" t="s">
        <v>119</v>
      </c>
      <c r="AT137" s="223" t="s">
        <v>115</v>
      </c>
      <c r="AU137" s="223" t="s">
        <v>84</v>
      </c>
      <c r="AY137" s="13" t="s">
        <v>112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82</v>
      </c>
      <c r="BK137" s="224">
        <f>ROUND(I137*H137,2)</f>
        <v>0</v>
      </c>
      <c r="BL137" s="13" t="s">
        <v>119</v>
      </c>
      <c r="BM137" s="223" t="s">
        <v>183</v>
      </c>
    </row>
    <row r="138" s="1" customFormat="1" ht="16.5" customHeight="1">
      <c r="B138" s="34"/>
      <c r="C138" s="212" t="s">
        <v>184</v>
      </c>
      <c r="D138" s="212" t="s">
        <v>115</v>
      </c>
      <c r="E138" s="213" t="s">
        <v>185</v>
      </c>
      <c r="F138" s="214" t="s">
        <v>186</v>
      </c>
      <c r="G138" s="215" t="s">
        <v>137</v>
      </c>
      <c r="H138" s="216">
        <v>12</v>
      </c>
      <c r="I138" s="217"/>
      <c r="J138" s="218">
        <f>ROUND(I138*H138,2)</f>
        <v>0</v>
      </c>
      <c r="K138" s="214" t="s">
        <v>123</v>
      </c>
      <c r="L138" s="39"/>
      <c r="M138" s="219" t="s">
        <v>1</v>
      </c>
      <c r="N138" s="220" t="s">
        <v>42</v>
      </c>
      <c r="O138" s="82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AR138" s="223" t="s">
        <v>119</v>
      </c>
      <c r="AT138" s="223" t="s">
        <v>115</v>
      </c>
      <c r="AU138" s="223" t="s">
        <v>84</v>
      </c>
      <c r="AY138" s="13" t="s">
        <v>112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3" t="s">
        <v>82</v>
      </c>
      <c r="BK138" s="224">
        <f>ROUND(I138*H138,2)</f>
        <v>0</v>
      </c>
      <c r="BL138" s="13" t="s">
        <v>119</v>
      </c>
      <c r="BM138" s="223" t="s">
        <v>187</v>
      </c>
    </row>
    <row r="139" s="1" customFormat="1" ht="16.5" customHeight="1">
      <c r="B139" s="34"/>
      <c r="C139" s="212" t="s">
        <v>188</v>
      </c>
      <c r="D139" s="212" t="s">
        <v>115</v>
      </c>
      <c r="E139" s="213" t="s">
        <v>189</v>
      </c>
      <c r="F139" s="214" t="s">
        <v>190</v>
      </c>
      <c r="G139" s="215" t="s">
        <v>137</v>
      </c>
      <c r="H139" s="216">
        <v>6</v>
      </c>
      <c r="I139" s="217"/>
      <c r="J139" s="218">
        <f>ROUND(I139*H139,2)</f>
        <v>0</v>
      </c>
      <c r="K139" s="214" t="s">
        <v>123</v>
      </c>
      <c r="L139" s="39"/>
      <c r="M139" s="219" t="s">
        <v>1</v>
      </c>
      <c r="N139" s="220" t="s">
        <v>42</v>
      </c>
      <c r="O139" s="82"/>
      <c r="P139" s="221">
        <f>O139*H139</f>
        <v>0</v>
      </c>
      <c r="Q139" s="221">
        <v>0.00017000000000000001</v>
      </c>
      <c r="R139" s="221">
        <f>Q139*H139</f>
        <v>0.0010200000000000001</v>
      </c>
      <c r="S139" s="221">
        <v>0</v>
      </c>
      <c r="T139" s="222">
        <f>S139*H139</f>
        <v>0</v>
      </c>
      <c r="AR139" s="223" t="s">
        <v>119</v>
      </c>
      <c r="AT139" s="223" t="s">
        <v>115</v>
      </c>
      <c r="AU139" s="223" t="s">
        <v>84</v>
      </c>
      <c r="AY139" s="13" t="s">
        <v>112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82</v>
      </c>
      <c r="BK139" s="224">
        <f>ROUND(I139*H139,2)</f>
        <v>0</v>
      </c>
      <c r="BL139" s="13" t="s">
        <v>119</v>
      </c>
      <c r="BM139" s="223" t="s">
        <v>191</v>
      </c>
    </row>
    <row r="140" s="1" customFormat="1" ht="16.5" customHeight="1">
      <c r="B140" s="34"/>
      <c r="C140" s="212" t="s">
        <v>192</v>
      </c>
      <c r="D140" s="212" t="s">
        <v>115</v>
      </c>
      <c r="E140" s="213" t="s">
        <v>193</v>
      </c>
      <c r="F140" s="214" t="s">
        <v>194</v>
      </c>
      <c r="G140" s="215" t="s">
        <v>137</v>
      </c>
      <c r="H140" s="216">
        <v>2</v>
      </c>
      <c r="I140" s="217"/>
      <c r="J140" s="218">
        <f>ROUND(I140*H140,2)</f>
        <v>0</v>
      </c>
      <c r="K140" s="214" t="s">
        <v>123</v>
      </c>
      <c r="L140" s="39"/>
      <c r="M140" s="219" t="s">
        <v>1</v>
      </c>
      <c r="N140" s="220" t="s">
        <v>42</v>
      </c>
      <c r="O140" s="82"/>
      <c r="P140" s="221">
        <f>O140*H140</f>
        <v>0</v>
      </c>
      <c r="Q140" s="221">
        <v>0.00017000000000000001</v>
      </c>
      <c r="R140" s="221">
        <f>Q140*H140</f>
        <v>0.00034000000000000002</v>
      </c>
      <c r="S140" s="221">
        <v>0</v>
      </c>
      <c r="T140" s="222">
        <f>S140*H140</f>
        <v>0</v>
      </c>
      <c r="AR140" s="223" t="s">
        <v>119</v>
      </c>
      <c r="AT140" s="223" t="s">
        <v>115</v>
      </c>
      <c r="AU140" s="223" t="s">
        <v>84</v>
      </c>
      <c r="AY140" s="13" t="s">
        <v>112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82</v>
      </c>
      <c r="BK140" s="224">
        <f>ROUND(I140*H140,2)</f>
        <v>0</v>
      </c>
      <c r="BL140" s="13" t="s">
        <v>119</v>
      </c>
      <c r="BM140" s="223" t="s">
        <v>195</v>
      </c>
    </row>
    <row r="141" s="1" customFormat="1" ht="16.5" customHeight="1">
      <c r="B141" s="34"/>
      <c r="C141" s="212" t="s">
        <v>196</v>
      </c>
      <c r="D141" s="212" t="s">
        <v>115</v>
      </c>
      <c r="E141" s="213" t="s">
        <v>197</v>
      </c>
      <c r="F141" s="214" t="s">
        <v>198</v>
      </c>
      <c r="G141" s="215" t="s">
        <v>199</v>
      </c>
      <c r="H141" s="216">
        <v>2</v>
      </c>
      <c r="I141" s="217"/>
      <c r="J141" s="218">
        <f>ROUND(I141*H141,2)</f>
        <v>0</v>
      </c>
      <c r="K141" s="214" t="s">
        <v>123</v>
      </c>
      <c r="L141" s="39"/>
      <c r="M141" s="219" t="s">
        <v>1</v>
      </c>
      <c r="N141" s="220" t="s">
        <v>42</v>
      </c>
      <c r="O141" s="82"/>
      <c r="P141" s="221">
        <f>O141*H141</f>
        <v>0</v>
      </c>
      <c r="Q141" s="221">
        <v>0.00089999999999999998</v>
      </c>
      <c r="R141" s="221">
        <f>Q141*H141</f>
        <v>0.0018</v>
      </c>
      <c r="S141" s="221">
        <v>0</v>
      </c>
      <c r="T141" s="222">
        <f>S141*H141</f>
        <v>0</v>
      </c>
      <c r="AR141" s="223" t="s">
        <v>119</v>
      </c>
      <c r="AT141" s="223" t="s">
        <v>115</v>
      </c>
      <c r="AU141" s="223" t="s">
        <v>84</v>
      </c>
      <c r="AY141" s="13" t="s">
        <v>112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82</v>
      </c>
      <c r="BK141" s="224">
        <f>ROUND(I141*H141,2)</f>
        <v>0</v>
      </c>
      <c r="BL141" s="13" t="s">
        <v>119</v>
      </c>
      <c r="BM141" s="223" t="s">
        <v>200</v>
      </c>
    </row>
    <row r="142" s="1" customFormat="1" ht="24" customHeight="1">
      <c r="B142" s="34"/>
      <c r="C142" s="212" t="s">
        <v>7</v>
      </c>
      <c r="D142" s="212" t="s">
        <v>115</v>
      </c>
      <c r="E142" s="213" t="s">
        <v>201</v>
      </c>
      <c r="F142" s="214" t="s">
        <v>202</v>
      </c>
      <c r="G142" s="215" t="s">
        <v>118</v>
      </c>
      <c r="H142" s="216">
        <v>75</v>
      </c>
      <c r="I142" s="217"/>
      <c r="J142" s="218">
        <f>ROUND(I142*H142,2)</f>
        <v>0</v>
      </c>
      <c r="K142" s="214" t="s">
        <v>123</v>
      </c>
      <c r="L142" s="39"/>
      <c r="M142" s="219" t="s">
        <v>1</v>
      </c>
      <c r="N142" s="220" t="s">
        <v>42</v>
      </c>
      <c r="O142" s="82"/>
      <c r="P142" s="221">
        <f>O142*H142</f>
        <v>0</v>
      </c>
      <c r="Q142" s="221">
        <v>0.00019000000000000001</v>
      </c>
      <c r="R142" s="221">
        <f>Q142*H142</f>
        <v>0.014250000000000001</v>
      </c>
      <c r="S142" s="221">
        <v>0</v>
      </c>
      <c r="T142" s="222">
        <f>S142*H142</f>
        <v>0</v>
      </c>
      <c r="AR142" s="223" t="s">
        <v>119</v>
      </c>
      <c r="AT142" s="223" t="s">
        <v>115</v>
      </c>
      <c r="AU142" s="223" t="s">
        <v>84</v>
      </c>
      <c r="AY142" s="13" t="s">
        <v>112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3" t="s">
        <v>82</v>
      </c>
      <c r="BK142" s="224">
        <f>ROUND(I142*H142,2)</f>
        <v>0</v>
      </c>
      <c r="BL142" s="13" t="s">
        <v>119</v>
      </c>
      <c r="BM142" s="223" t="s">
        <v>203</v>
      </c>
    </row>
    <row r="143" s="1" customFormat="1" ht="16.5" customHeight="1">
      <c r="B143" s="34"/>
      <c r="C143" s="212" t="s">
        <v>204</v>
      </c>
      <c r="D143" s="212" t="s">
        <v>115</v>
      </c>
      <c r="E143" s="213" t="s">
        <v>205</v>
      </c>
      <c r="F143" s="214" t="s">
        <v>206</v>
      </c>
      <c r="G143" s="215" t="s">
        <v>118</v>
      </c>
      <c r="H143" s="216">
        <v>75</v>
      </c>
      <c r="I143" s="217"/>
      <c r="J143" s="218">
        <f>ROUND(I143*H143,2)</f>
        <v>0</v>
      </c>
      <c r="K143" s="214" t="s">
        <v>123</v>
      </c>
      <c r="L143" s="39"/>
      <c r="M143" s="219" t="s">
        <v>1</v>
      </c>
      <c r="N143" s="220" t="s">
        <v>42</v>
      </c>
      <c r="O143" s="82"/>
      <c r="P143" s="221">
        <f>O143*H143</f>
        <v>0</v>
      </c>
      <c r="Q143" s="221">
        <v>1.0000000000000001E-05</v>
      </c>
      <c r="R143" s="221">
        <f>Q143*H143</f>
        <v>0.00075000000000000002</v>
      </c>
      <c r="S143" s="221">
        <v>0</v>
      </c>
      <c r="T143" s="222">
        <f>S143*H143</f>
        <v>0</v>
      </c>
      <c r="AR143" s="223" t="s">
        <v>119</v>
      </c>
      <c r="AT143" s="223" t="s">
        <v>115</v>
      </c>
      <c r="AU143" s="223" t="s">
        <v>84</v>
      </c>
      <c r="AY143" s="13" t="s">
        <v>112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82</v>
      </c>
      <c r="BK143" s="224">
        <f>ROUND(I143*H143,2)</f>
        <v>0</v>
      </c>
      <c r="BL143" s="13" t="s">
        <v>119</v>
      </c>
      <c r="BM143" s="223" t="s">
        <v>207</v>
      </c>
    </row>
    <row r="144" s="1" customFormat="1" ht="24" customHeight="1">
      <c r="B144" s="34"/>
      <c r="C144" s="212" t="s">
        <v>208</v>
      </c>
      <c r="D144" s="212" t="s">
        <v>115</v>
      </c>
      <c r="E144" s="213" t="s">
        <v>209</v>
      </c>
      <c r="F144" s="214" t="s">
        <v>210</v>
      </c>
      <c r="G144" s="215" t="s">
        <v>154</v>
      </c>
      <c r="H144" s="225"/>
      <c r="I144" s="217"/>
      <c r="J144" s="218">
        <f>ROUND(I144*H144,2)</f>
        <v>0</v>
      </c>
      <c r="K144" s="214" t="s">
        <v>123</v>
      </c>
      <c r="L144" s="39"/>
      <c r="M144" s="219" t="s">
        <v>1</v>
      </c>
      <c r="N144" s="220" t="s">
        <v>42</v>
      </c>
      <c r="O144" s="82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AR144" s="223" t="s">
        <v>119</v>
      </c>
      <c r="AT144" s="223" t="s">
        <v>115</v>
      </c>
      <c r="AU144" s="223" t="s">
        <v>84</v>
      </c>
      <c r="AY144" s="13" t="s">
        <v>112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3" t="s">
        <v>82</v>
      </c>
      <c r="BK144" s="224">
        <f>ROUND(I144*H144,2)</f>
        <v>0</v>
      </c>
      <c r="BL144" s="13" t="s">
        <v>119</v>
      </c>
      <c r="BM144" s="223" t="s">
        <v>211</v>
      </c>
    </row>
    <row r="145" s="11" customFormat="1" ht="22.8" customHeight="1">
      <c r="B145" s="196"/>
      <c r="C145" s="197"/>
      <c r="D145" s="198" t="s">
        <v>76</v>
      </c>
      <c r="E145" s="210" t="s">
        <v>212</v>
      </c>
      <c r="F145" s="210" t="s">
        <v>213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SUM(P146:P167)</f>
        <v>0</v>
      </c>
      <c r="Q145" s="204"/>
      <c r="R145" s="205">
        <f>SUM(R146:R167)</f>
        <v>0</v>
      </c>
      <c r="S145" s="204"/>
      <c r="T145" s="206">
        <f>SUM(T146:T167)</f>
        <v>4.0320000000000009</v>
      </c>
      <c r="AR145" s="207" t="s">
        <v>84</v>
      </c>
      <c r="AT145" s="208" t="s">
        <v>76</v>
      </c>
      <c r="AU145" s="208" t="s">
        <v>82</v>
      </c>
      <c r="AY145" s="207" t="s">
        <v>112</v>
      </c>
      <c r="BK145" s="209">
        <f>SUM(BK146:BK167)</f>
        <v>0</v>
      </c>
    </row>
    <row r="146" s="1" customFormat="1" ht="24" customHeight="1">
      <c r="B146" s="34"/>
      <c r="C146" s="212" t="s">
        <v>214</v>
      </c>
      <c r="D146" s="212" t="s">
        <v>115</v>
      </c>
      <c r="E146" s="213" t="s">
        <v>215</v>
      </c>
      <c r="F146" s="214" t="s">
        <v>216</v>
      </c>
      <c r="G146" s="215" t="s">
        <v>199</v>
      </c>
      <c r="H146" s="216">
        <v>1</v>
      </c>
      <c r="I146" s="217"/>
      <c r="J146" s="218">
        <f>ROUND(I146*H146,2)</f>
        <v>0</v>
      </c>
      <c r="K146" s="214" t="s">
        <v>1</v>
      </c>
      <c r="L146" s="39"/>
      <c r="M146" s="219" t="s">
        <v>1</v>
      </c>
      <c r="N146" s="220" t="s">
        <v>42</v>
      </c>
      <c r="O146" s="82"/>
      <c r="P146" s="221">
        <f>O146*H146</f>
        <v>0</v>
      </c>
      <c r="Q146" s="221">
        <v>0</v>
      </c>
      <c r="R146" s="221">
        <f>Q146*H146</f>
        <v>0</v>
      </c>
      <c r="S146" s="221">
        <v>0.192</v>
      </c>
      <c r="T146" s="222">
        <f>S146*H146</f>
        <v>0.192</v>
      </c>
      <c r="AR146" s="223" t="s">
        <v>119</v>
      </c>
      <c r="AT146" s="223" t="s">
        <v>115</v>
      </c>
      <c r="AU146" s="223" t="s">
        <v>84</v>
      </c>
      <c r="AY146" s="13" t="s">
        <v>112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82</v>
      </c>
      <c r="BK146" s="224">
        <f>ROUND(I146*H146,2)</f>
        <v>0</v>
      </c>
      <c r="BL146" s="13" t="s">
        <v>119</v>
      </c>
      <c r="BM146" s="223" t="s">
        <v>217</v>
      </c>
    </row>
    <row r="147" s="1" customFormat="1" ht="24" customHeight="1">
      <c r="B147" s="34"/>
      <c r="C147" s="212" t="s">
        <v>218</v>
      </c>
      <c r="D147" s="212" t="s">
        <v>115</v>
      </c>
      <c r="E147" s="213" t="s">
        <v>219</v>
      </c>
      <c r="F147" s="214" t="s">
        <v>220</v>
      </c>
      <c r="G147" s="215" t="s">
        <v>199</v>
      </c>
      <c r="H147" s="216">
        <v>1</v>
      </c>
      <c r="I147" s="217"/>
      <c r="J147" s="218">
        <f>ROUND(I147*H147,2)</f>
        <v>0</v>
      </c>
      <c r="K147" s="214" t="s">
        <v>1</v>
      </c>
      <c r="L147" s="39"/>
      <c r="M147" s="219" t="s">
        <v>1</v>
      </c>
      <c r="N147" s="220" t="s">
        <v>42</v>
      </c>
      <c r="O147" s="82"/>
      <c r="P147" s="221">
        <f>O147*H147</f>
        <v>0</v>
      </c>
      <c r="Q147" s="221">
        <v>0</v>
      </c>
      <c r="R147" s="221">
        <f>Q147*H147</f>
        <v>0</v>
      </c>
      <c r="S147" s="221">
        <v>0.192</v>
      </c>
      <c r="T147" s="222">
        <f>S147*H147</f>
        <v>0.192</v>
      </c>
      <c r="AR147" s="223" t="s">
        <v>119</v>
      </c>
      <c r="AT147" s="223" t="s">
        <v>115</v>
      </c>
      <c r="AU147" s="223" t="s">
        <v>84</v>
      </c>
      <c r="AY147" s="13" t="s">
        <v>112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3" t="s">
        <v>82</v>
      </c>
      <c r="BK147" s="224">
        <f>ROUND(I147*H147,2)</f>
        <v>0</v>
      </c>
      <c r="BL147" s="13" t="s">
        <v>119</v>
      </c>
      <c r="BM147" s="223" t="s">
        <v>221</v>
      </c>
    </row>
    <row r="148" s="1" customFormat="1" ht="60" customHeight="1">
      <c r="B148" s="34"/>
      <c r="C148" s="212" t="s">
        <v>222</v>
      </c>
      <c r="D148" s="212" t="s">
        <v>115</v>
      </c>
      <c r="E148" s="213" t="s">
        <v>223</v>
      </c>
      <c r="F148" s="214" t="s">
        <v>224</v>
      </c>
      <c r="G148" s="215" t="s">
        <v>199</v>
      </c>
      <c r="H148" s="216">
        <v>1</v>
      </c>
      <c r="I148" s="217"/>
      <c r="J148" s="218">
        <f>ROUND(I148*H148,2)</f>
        <v>0</v>
      </c>
      <c r="K148" s="214" t="s">
        <v>1</v>
      </c>
      <c r="L148" s="39"/>
      <c r="M148" s="219" t="s">
        <v>1</v>
      </c>
      <c r="N148" s="220" t="s">
        <v>42</v>
      </c>
      <c r="O148" s="82"/>
      <c r="P148" s="221">
        <f>O148*H148</f>
        <v>0</v>
      </c>
      <c r="Q148" s="221">
        <v>0</v>
      </c>
      <c r="R148" s="221">
        <f>Q148*H148</f>
        <v>0</v>
      </c>
      <c r="S148" s="221">
        <v>0.192</v>
      </c>
      <c r="T148" s="222">
        <f>S148*H148</f>
        <v>0.192</v>
      </c>
      <c r="AR148" s="223" t="s">
        <v>119</v>
      </c>
      <c r="AT148" s="223" t="s">
        <v>115</v>
      </c>
      <c r="AU148" s="223" t="s">
        <v>84</v>
      </c>
      <c r="AY148" s="13" t="s">
        <v>112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82</v>
      </c>
      <c r="BK148" s="224">
        <f>ROUND(I148*H148,2)</f>
        <v>0</v>
      </c>
      <c r="BL148" s="13" t="s">
        <v>119</v>
      </c>
      <c r="BM148" s="223" t="s">
        <v>225</v>
      </c>
    </row>
    <row r="149" s="1" customFormat="1" ht="36" customHeight="1">
      <c r="B149" s="34"/>
      <c r="C149" s="212" t="s">
        <v>226</v>
      </c>
      <c r="D149" s="212" t="s">
        <v>115</v>
      </c>
      <c r="E149" s="213" t="s">
        <v>227</v>
      </c>
      <c r="F149" s="214" t="s">
        <v>228</v>
      </c>
      <c r="G149" s="215" t="s">
        <v>199</v>
      </c>
      <c r="H149" s="216">
        <v>1</v>
      </c>
      <c r="I149" s="217"/>
      <c r="J149" s="218">
        <f>ROUND(I149*H149,2)</f>
        <v>0</v>
      </c>
      <c r="K149" s="214" t="s">
        <v>1</v>
      </c>
      <c r="L149" s="39"/>
      <c r="M149" s="219" t="s">
        <v>1</v>
      </c>
      <c r="N149" s="220" t="s">
        <v>42</v>
      </c>
      <c r="O149" s="82"/>
      <c r="P149" s="221">
        <f>O149*H149</f>
        <v>0</v>
      </c>
      <c r="Q149" s="221">
        <v>0</v>
      </c>
      <c r="R149" s="221">
        <f>Q149*H149</f>
        <v>0</v>
      </c>
      <c r="S149" s="221">
        <v>0.192</v>
      </c>
      <c r="T149" s="222">
        <f>S149*H149</f>
        <v>0.192</v>
      </c>
      <c r="AR149" s="223" t="s">
        <v>119</v>
      </c>
      <c r="AT149" s="223" t="s">
        <v>115</v>
      </c>
      <c r="AU149" s="223" t="s">
        <v>84</v>
      </c>
      <c r="AY149" s="13" t="s">
        <v>112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82</v>
      </c>
      <c r="BK149" s="224">
        <f>ROUND(I149*H149,2)</f>
        <v>0</v>
      </c>
      <c r="BL149" s="13" t="s">
        <v>119</v>
      </c>
      <c r="BM149" s="223" t="s">
        <v>229</v>
      </c>
    </row>
    <row r="150" s="1" customFormat="1" ht="36" customHeight="1">
      <c r="B150" s="34"/>
      <c r="C150" s="212" t="s">
        <v>230</v>
      </c>
      <c r="D150" s="212" t="s">
        <v>115</v>
      </c>
      <c r="E150" s="213" t="s">
        <v>231</v>
      </c>
      <c r="F150" s="214" t="s">
        <v>232</v>
      </c>
      <c r="G150" s="215" t="s">
        <v>199</v>
      </c>
      <c r="H150" s="216">
        <v>1</v>
      </c>
      <c r="I150" s="217"/>
      <c r="J150" s="218">
        <f>ROUND(I150*H150,2)</f>
        <v>0</v>
      </c>
      <c r="K150" s="214" t="s">
        <v>1</v>
      </c>
      <c r="L150" s="39"/>
      <c r="M150" s="219" t="s">
        <v>1</v>
      </c>
      <c r="N150" s="220" t="s">
        <v>42</v>
      </c>
      <c r="O150" s="82"/>
      <c r="P150" s="221">
        <f>O150*H150</f>
        <v>0</v>
      </c>
      <c r="Q150" s="221">
        <v>0</v>
      </c>
      <c r="R150" s="221">
        <f>Q150*H150</f>
        <v>0</v>
      </c>
      <c r="S150" s="221">
        <v>0.192</v>
      </c>
      <c r="T150" s="222">
        <f>S150*H150</f>
        <v>0.192</v>
      </c>
      <c r="AR150" s="223" t="s">
        <v>119</v>
      </c>
      <c r="AT150" s="223" t="s">
        <v>115</v>
      </c>
      <c r="AU150" s="223" t="s">
        <v>84</v>
      </c>
      <c r="AY150" s="13" t="s">
        <v>112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3" t="s">
        <v>82</v>
      </c>
      <c r="BK150" s="224">
        <f>ROUND(I150*H150,2)</f>
        <v>0</v>
      </c>
      <c r="BL150" s="13" t="s">
        <v>119</v>
      </c>
      <c r="BM150" s="223" t="s">
        <v>233</v>
      </c>
    </row>
    <row r="151" s="1" customFormat="1" ht="36" customHeight="1">
      <c r="B151" s="34"/>
      <c r="C151" s="212" t="s">
        <v>234</v>
      </c>
      <c r="D151" s="212" t="s">
        <v>115</v>
      </c>
      <c r="E151" s="213" t="s">
        <v>235</v>
      </c>
      <c r="F151" s="214" t="s">
        <v>236</v>
      </c>
      <c r="G151" s="215" t="s">
        <v>199</v>
      </c>
      <c r="H151" s="216">
        <v>1</v>
      </c>
      <c r="I151" s="217"/>
      <c r="J151" s="218">
        <f>ROUND(I151*H151,2)</f>
        <v>0</v>
      </c>
      <c r="K151" s="214" t="s">
        <v>1</v>
      </c>
      <c r="L151" s="39"/>
      <c r="M151" s="219" t="s">
        <v>1</v>
      </c>
      <c r="N151" s="220" t="s">
        <v>42</v>
      </c>
      <c r="O151" s="82"/>
      <c r="P151" s="221">
        <f>O151*H151</f>
        <v>0</v>
      </c>
      <c r="Q151" s="221">
        <v>0</v>
      </c>
      <c r="R151" s="221">
        <f>Q151*H151</f>
        <v>0</v>
      </c>
      <c r="S151" s="221">
        <v>0.192</v>
      </c>
      <c r="T151" s="222">
        <f>S151*H151</f>
        <v>0.192</v>
      </c>
      <c r="AR151" s="223" t="s">
        <v>119</v>
      </c>
      <c r="AT151" s="223" t="s">
        <v>115</v>
      </c>
      <c r="AU151" s="223" t="s">
        <v>84</v>
      </c>
      <c r="AY151" s="13" t="s">
        <v>112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3" t="s">
        <v>82</v>
      </c>
      <c r="BK151" s="224">
        <f>ROUND(I151*H151,2)</f>
        <v>0</v>
      </c>
      <c r="BL151" s="13" t="s">
        <v>119</v>
      </c>
      <c r="BM151" s="223" t="s">
        <v>237</v>
      </c>
    </row>
    <row r="152" s="1" customFormat="1" ht="36" customHeight="1">
      <c r="B152" s="34"/>
      <c r="C152" s="212" t="s">
        <v>238</v>
      </c>
      <c r="D152" s="212" t="s">
        <v>115</v>
      </c>
      <c r="E152" s="213" t="s">
        <v>239</v>
      </c>
      <c r="F152" s="214" t="s">
        <v>240</v>
      </c>
      <c r="G152" s="215" t="s">
        <v>199</v>
      </c>
      <c r="H152" s="216">
        <v>1</v>
      </c>
      <c r="I152" s="217"/>
      <c r="J152" s="218">
        <f>ROUND(I152*H152,2)</f>
        <v>0</v>
      </c>
      <c r="K152" s="214" t="s">
        <v>1</v>
      </c>
      <c r="L152" s="39"/>
      <c r="M152" s="219" t="s">
        <v>1</v>
      </c>
      <c r="N152" s="220" t="s">
        <v>42</v>
      </c>
      <c r="O152" s="82"/>
      <c r="P152" s="221">
        <f>O152*H152</f>
        <v>0</v>
      </c>
      <c r="Q152" s="221">
        <v>0</v>
      </c>
      <c r="R152" s="221">
        <f>Q152*H152</f>
        <v>0</v>
      </c>
      <c r="S152" s="221">
        <v>0.192</v>
      </c>
      <c r="T152" s="222">
        <f>S152*H152</f>
        <v>0.192</v>
      </c>
      <c r="AR152" s="223" t="s">
        <v>119</v>
      </c>
      <c r="AT152" s="223" t="s">
        <v>115</v>
      </c>
      <c r="AU152" s="223" t="s">
        <v>84</v>
      </c>
      <c r="AY152" s="13" t="s">
        <v>112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82</v>
      </c>
      <c r="BK152" s="224">
        <f>ROUND(I152*H152,2)</f>
        <v>0</v>
      </c>
      <c r="BL152" s="13" t="s">
        <v>119</v>
      </c>
      <c r="BM152" s="223" t="s">
        <v>241</v>
      </c>
    </row>
    <row r="153" s="1" customFormat="1" ht="36" customHeight="1">
      <c r="B153" s="34"/>
      <c r="C153" s="212" t="s">
        <v>242</v>
      </c>
      <c r="D153" s="212" t="s">
        <v>115</v>
      </c>
      <c r="E153" s="213" t="s">
        <v>243</v>
      </c>
      <c r="F153" s="214" t="s">
        <v>244</v>
      </c>
      <c r="G153" s="215" t="s">
        <v>199</v>
      </c>
      <c r="H153" s="216">
        <v>1</v>
      </c>
      <c r="I153" s="217"/>
      <c r="J153" s="218">
        <f>ROUND(I153*H153,2)</f>
        <v>0</v>
      </c>
      <c r="K153" s="214" t="s">
        <v>1</v>
      </c>
      <c r="L153" s="39"/>
      <c r="M153" s="219" t="s">
        <v>1</v>
      </c>
      <c r="N153" s="220" t="s">
        <v>42</v>
      </c>
      <c r="O153" s="82"/>
      <c r="P153" s="221">
        <f>O153*H153</f>
        <v>0</v>
      </c>
      <c r="Q153" s="221">
        <v>0</v>
      </c>
      <c r="R153" s="221">
        <f>Q153*H153</f>
        <v>0</v>
      </c>
      <c r="S153" s="221">
        <v>0.192</v>
      </c>
      <c r="T153" s="222">
        <f>S153*H153</f>
        <v>0.192</v>
      </c>
      <c r="AR153" s="223" t="s">
        <v>119</v>
      </c>
      <c r="AT153" s="223" t="s">
        <v>115</v>
      </c>
      <c r="AU153" s="223" t="s">
        <v>84</v>
      </c>
      <c r="AY153" s="13" t="s">
        <v>112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3" t="s">
        <v>82</v>
      </c>
      <c r="BK153" s="224">
        <f>ROUND(I153*H153,2)</f>
        <v>0</v>
      </c>
      <c r="BL153" s="13" t="s">
        <v>119</v>
      </c>
      <c r="BM153" s="223" t="s">
        <v>245</v>
      </c>
    </row>
    <row r="154" s="1" customFormat="1" ht="24" customHeight="1">
      <c r="B154" s="34"/>
      <c r="C154" s="212" t="s">
        <v>246</v>
      </c>
      <c r="D154" s="212" t="s">
        <v>115</v>
      </c>
      <c r="E154" s="213" t="s">
        <v>247</v>
      </c>
      <c r="F154" s="214" t="s">
        <v>248</v>
      </c>
      <c r="G154" s="215" t="s">
        <v>199</v>
      </c>
      <c r="H154" s="216">
        <v>1</v>
      </c>
      <c r="I154" s="217"/>
      <c r="J154" s="218">
        <f>ROUND(I154*H154,2)</f>
        <v>0</v>
      </c>
      <c r="K154" s="214" t="s">
        <v>1</v>
      </c>
      <c r="L154" s="39"/>
      <c r="M154" s="219" t="s">
        <v>1</v>
      </c>
      <c r="N154" s="220" t="s">
        <v>42</v>
      </c>
      <c r="O154" s="82"/>
      <c r="P154" s="221">
        <f>O154*H154</f>
        <v>0</v>
      </c>
      <c r="Q154" s="221">
        <v>0</v>
      </c>
      <c r="R154" s="221">
        <f>Q154*H154</f>
        <v>0</v>
      </c>
      <c r="S154" s="221">
        <v>0.192</v>
      </c>
      <c r="T154" s="222">
        <f>S154*H154</f>
        <v>0.192</v>
      </c>
      <c r="AR154" s="223" t="s">
        <v>119</v>
      </c>
      <c r="AT154" s="223" t="s">
        <v>115</v>
      </c>
      <c r="AU154" s="223" t="s">
        <v>84</v>
      </c>
      <c r="AY154" s="13" t="s">
        <v>112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82</v>
      </c>
      <c r="BK154" s="224">
        <f>ROUND(I154*H154,2)</f>
        <v>0</v>
      </c>
      <c r="BL154" s="13" t="s">
        <v>119</v>
      </c>
      <c r="BM154" s="223" t="s">
        <v>249</v>
      </c>
    </row>
    <row r="155" s="1" customFormat="1" ht="24" customHeight="1">
      <c r="B155" s="34"/>
      <c r="C155" s="212" t="s">
        <v>250</v>
      </c>
      <c r="D155" s="212" t="s">
        <v>115</v>
      </c>
      <c r="E155" s="213" t="s">
        <v>251</v>
      </c>
      <c r="F155" s="214" t="s">
        <v>252</v>
      </c>
      <c r="G155" s="215" t="s">
        <v>199</v>
      </c>
      <c r="H155" s="216">
        <v>1</v>
      </c>
      <c r="I155" s="217"/>
      <c r="J155" s="218">
        <f>ROUND(I155*H155,2)</f>
        <v>0</v>
      </c>
      <c r="K155" s="214" t="s">
        <v>1</v>
      </c>
      <c r="L155" s="39"/>
      <c r="M155" s="219" t="s">
        <v>1</v>
      </c>
      <c r="N155" s="220" t="s">
        <v>42</v>
      </c>
      <c r="O155" s="82"/>
      <c r="P155" s="221">
        <f>O155*H155</f>
        <v>0</v>
      </c>
      <c r="Q155" s="221">
        <v>0</v>
      </c>
      <c r="R155" s="221">
        <f>Q155*H155</f>
        <v>0</v>
      </c>
      <c r="S155" s="221">
        <v>0.192</v>
      </c>
      <c r="T155" s="222">
        <f>S155*H155</f>
        <v>0.192</v>
      </c>
      <c r="AR155" s="223" t="s">
        <v>119</v>
      </c>
      <c r="AT155" s="223" t="s">
        <v>115</v>
      </c>
      <c r="AU155" s="223" t="s">
        <v>84</v>
      </c>
      <c r="AY155" s="13" t="s">
        <v>112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3" t="s">
        <v>82</v>
      </c>
      <c r="BK155" s="224">
        <f>ROUND(I155*H155,2)</f>
        <v>0</v>
      </c>
      <c r="BL155" s="13" t="s">
        <v>119</v>
      </c>
      <c r="BM155" s="223" t="s">
        <v>253</v>
      </c>
    </row>
    <row r="156" s="1" customFormat="1" ht="24" customHeight="1">
      <c r="B156" s="34"/>
      <c r="C156" s="212" t="s">
        <v>254</v>
      </c>
      <c r="D156" s="212" t="s">
        <v>115</v>
      </c>
      <c r="E156" s="213" t="s">
        <v>255</v>
      </c>
      <c r="F156" s="214" t="s">
        <v>256</v>
      </c>
      <c r="G156" s="215" t="s">
        <v>199</v>
      </c>
      <c r="H156" s="216">
        <v>1</v>
      </c>
      <c r="I156" s="217"/>
      <c r="J156" s="218">
        <f>ROUND(I156*H156,2)</f>
        <v>0</v>
      </c>
      <c r="K156" s="214" t="s">
        <v>1</v>
      </c>
      <c r="L156" s="39"/>
      <c r="M156" s="219" t="s">
        <v>1</v>
      </c>
      <c r="N156" s="220" t="s">
        <v>42</v>
      </c>
      <c r="O156" s="82"/>
      <c r="P156" s="221">
        <f>O156*H156</f>
        <v>0</v>
      </c>
      <c r="Q156" s="221">
        <v>0</v>
      </c>
      <c r="R156" s="221">
        <f>Q156*H156</f>
        <v>0</v>
      </c>
      <c r="S156" s="221">
        <v>0.192</v>
      </c>
      <c r="T156" s="222">
        <f>S156*H156</f>
        <v>0.192</v>
      </c>
      <c r="AR156" s="223" t="s">
        <v>119</v>
      </c>
      <c r="AT156" s="223" t="s">
        <v>115</v>
      </c>
      <c r="AU156" s="223" t="s">
        <v>84</v>
      </c>
      <c r="AY156" s="13" t="s">
        <v>112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3" t="s">
        <v>82</v>
      </c>
      <c r="BK156" s="224">
        <f>ROUND(I156*H156,2)</f>
        <v>0</v>
      </c>
      <c r="BL156" s="13" t="s">
        <v>119</v>
      </c>
      <c r="BM156" s="223" t="s">
        <v>257</v>
      </c>
    </row>
    <row r="157" s="1" customFormat="1" ht="16.5" customHeight="1">
      <c r="B157" s="34"/>
      <c r="C157" s="212" t="s">
        <v>258</v>
      </c>
      <c r="D157" s="212" t="s">
        <v>115</v>
      </c>
      <c r="E157" s="213" t="s">
        <v>259</v>
      </c>
      <c r="F157" s="214" t="s">
        <v>260</v>
      </c>
      <c r="G157" s="215" t="s">
        <v>199</v>
      </c>
      <c r="H157" s="216">
        <v>1</v>
      </c>
      <c r="I157" s="217"/>
      <c r="J157" s="218">
        <f>ROUND(I157*H157,2)</f>
        <v>0</v>
      </c>
      <c r="K157" s="214" t="s">
        <v>1</v>
      </c>
      <c r="L157" s="39"/>
      <c r="M157" s="219" t="s">
        <v>1</v>
      </c>
      <c r="N157" s="220" t="s">
        <v>42</v>
      </c>
      <c r="O157" s="82"/>
      <c r="P157" s="221">
        <f>O157*H157</f>
        <v>0</v>
      </c>
      <c r="Q157" s="221">
        <v>0</v>
      </c>
      <c r="R157" s="221">
        <f>Q157*H157</f>
        <v>0</v>
      </c>
      <c r="S157" s="221">
        <v>0.192</v>
      </c>
      <c r="T157" s="222">
        <f>S157*H157</f>
        <v>0.192</v>
      </c>
      <c r="AR157" s="223" t="s">
        <v>119</v>
      </c>
      <c r="AT157" s="223" t="s">
        <v>115</v>
      </c>
      <c r="AU157" s="223" t="s">
        <v>84</v>
      </c>
      <c r="AY157" s="13" t="s">
        <v>112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3" t="s">
        <v>82</v>
      </c>
      <c r="BK157" s="224">
        <f>ROUND(I157*H157,2)</f>
        <v>0</v>
      </c>
      <c r="BL157" s="13" t="s">
        <v>119</v>
      </c>
      <c r="BM157" s="223" t="s">
        <v>261</v>
      </c>
    </row>
    <row r="158" s="1" customFormat="1" ht="24" customHeight="1">
      <c r="B158" s="34"/>
      <c r="C158" s="212" t="s">
        <v>262</v>
      </c>
      <c r="D158" s="212" t="s">
        <v>115</v>
      </c>
      <c r="E158" s="213" t="s">
        <v>263</v>
      </c>
      <c r="F158" s="214" t="s">
        <v>264</v>
      </c>
      <c r="G158" s="215" t="s">
        <v>199</v>
      </c>
      <c r="H158" s="216">
        <v>1</v>
      </c>
      <c r="I158" s="217"/>
      <c r="J158" s="218">
        <f>ROUND(I158*H158,2)</f>
        <v>0</v>
      </c>
      <c r="K158" s="214" t="s">
        <v>1</v>
      </c>
      <c r="L158" s="39"/>
      <c r="M158" s="219" t="s">
        <v>1</v>
      </c>
      <c r="N158" s="220" t="s">
        <v>42</v>
      </c>
      <c r="O158" s="82"/>
      <c r="P158" s="221">
        <f>O158*H158</f>
        <v>0</v>
      </c>
      <c r="Q158" s="221">
        <v>0</v>
      </c>
      <c r="R158" s="221">
        <f>Q158*H158</f>
        <v>0</v>
      </c>
      <c r="S158" s="221">
        <v>0.192</v>
      </c>
      <c r="T158" s="222">
        <f>S158*H158</f>
        <v>0.192</v>
      </c>
      <c r="AR158" s="223" t="s">
        <v>119</v>
      </c>
      <c r="AT158" s="223" t="s">
        <v>115</v>
      </c>
      <c r="AU158" s="223" t="s">
        <v>84</v>
      </c>
      <c r="AY158" s="13" t="s">
        <v>112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3" t="s">
        <v>82</v>
      </c>
      <c r="BK158" s="224">
        <f>ROUND(I158*H158,2)</f>
        <v>0</v>
      </c>
      <c r="BL158" s="13" t="s">
        <v>119</v>
      </c>
      <c r="BM158" s="223" t="s">
        <v>265</v>
      </c>
    </row>
    <row r="159" s="1" customFormat="1" ht="24" customHeight="1">
      <c r="B159" s="34"/>
      <c r="C159" s="212" t="s">
        <v>266</v>
      </c>
      <c r="D159" s="212" t="s">
        <v>115</v>
      </c>
      <c r="E159" s="213" t="s">
        <v>267</v>
      </c>
      <c r="F159" s="214" t="s">
        <v>268</v>
      </c>
      <c r="G159" s="215" t="s">
        <v>199</v>
      </c>
      <c r="H159" s="216">
        <v>1</v>
      </c>
      <c r="I159" s="217"/>
      <c r="J159" s="218">
        <f>ROUND(I159*H159,2)</f>
        <v>0</v>
      </c>
      <c r="K159" s="214" t="s">
        <v>1</v>
      </c>
      <c r="L159" s="39"/>
      <c r="M159" s="219" t="s">
        <v>1</v>
      </c>
      <c r="N159" s="220" t="s">
        <v>42</v>
      </c>
      <c r="O159" s="82"/>
      <c r="P159" s="221">
        <f>O159*H159</f>
        <v>0</v>
      </c>
      <c r="Q159" s="221">
        <v>0</v>
      </c>
      <c r="R159" s="221">
        <f>Q159*H159</f>
        <v>0</v>
      </c>
      <c r="S159" s="221">
        <v>0.192</v>
      </c>
      <c r="T159" s="222">
        <f>S159*H159</f>
        <v>0.192</v>
      </c>
      <c r="AR159" s="223" t="s">
        <v>119</v>
      </c>
      <c r="AT159" s="223" t="s">
        <v>115</v>
      </c>
      <c r="AU159" s="223" t="s">
        <v>84</v>
      </c>
      <c r="AY159" s="13" t="s">
        <v>112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82</v>
      </c>
      <c r="BK159" s="224">
        <f>ROUND(I159*H159,2)</f>
        <v>0</v>
      </c>
      <c r="BL159" s="13" t="s">
        <v>119</v>
      </c>
      <c r="BM159" s="223" t="s">
        <v>269</v>
      </c>
    </row>
    <row r="160" s="1" customFormat="1" ht="24" customHeight="1">
      <c r="B160" s="34"/>
      <c r="C160" s="212" t="s">
        <v>270</v>
      </c>
      <c r="D160" s="212" t="s">
        <v>115</v>
      </c>
      <c r="E160" s="213" t="s">
        <v>271</v>
      </c>
      <c r="F160" s="214" t="s">
        <v>272</v>
      </c>
      <c r="G160" s="215" t="s">
        <v>199</v>
      </c>
      <c r="H160" s="216">
        <v>1</v>
      </c>
      <c r="I160" s="217"/>
      <c r="J160" s="218">
        <f>ROUND(I160*H160,2)</f>
        <v>0</v>
      </c>
      <c r="K160" s="214" t="s">
        <v>1</v>
      </c>
      <c r="L160" s="39"/>
      <c r="M160" s="219" t="s">
        <v>1</v>
      </c>
      <c r="N160" s="220" t="s">
        <v>42</v>
      </c>
      <c r="O160" s="82"/>
      <c r="P160" s="221">
        <f>O160*H160</f>
        <v>0</v>
      </c>
      <c r="Q160" s="221">
        <v>0</v>
      </c>
      <c r="R160" s="221">
        <f>Q160*H160</f>
        <v>0</v>
      </c>
      <c r="S160" s="221">
        <v>0.192</v>
      </c>
      <c r="T160" s="222">
        <f>S160*H160</f>
        <v>0.192</v>
      </c>
      <c r="AR160" s="223" t="s">
        <v>119</v>
      </c>
      <c r="AT160" s="223" t="s">
        <v>115</v>
      </c>
      <c r="AU160" s="223" t="s">
        <v>84</v>
      </c>
      <c r="AY160" s="13" t="s">
        <v>112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3" t="s">
        <v>82</v>
      </c>
      <c r="BK160" s="224">
        <f>ROUND(I160*H160,2)</f>
        <v>0</v>
      </c>
      <c r="BL160" s="13" t="s">
        <v>119</v>
      </c>
      <c r="BM160" s="223" t="s">
        <v>273</v>
      </c>
    </row>
    <row r="161" s="1" customFormat="1" ht="48" customHeight="1">
      <c r="B161" s="34"/>
      <c r="C161" s="212" t="s">
        <v>274</v>
      </c>
      <c r="D161" s="212" t="s">
        <v>115</v>
      </c>
      <c r="E161" s="213" t="s">
        <v>275</v>
      </c>
      <c r="F161" s="214" t="s">
        <v>276</v>
      </c>
      <c r="G161" s="215" t="s">
        <v>199</v>
      </c>
      <c r="H161" s="216">
        <v>1</v>
      </c>
      <c r="I161" s="217"/>
      <c r="J161" s="218">
        <f>ROUND(I161*H161,2)</f>
        <v>0</v>
      </c>
      <c r="K161" s="214" t="s">
        <v>1</v>
      </c>
      <c r="L161" s="39"/>
      <c r="M161" s="219" t="s">
        <v>1</v>
      </c>
      <c r="N161" s="220" t="s">
        <v>42</v>
      </c>
      <c r="O161" s="82"/>
      <c r="P161" s="221">
        <f>O161*H161</f>
        <v>0</v>
      </c>
      <c r="Q161" s="221">
        <v>0</v>
      </c>
      <c r="R161" s="221">
        <f>Q161*H161</f>
        <v>0</v>
      </c>
      <c r="S161" s="221">
        <v>0.192</v>
      </c>
      <c r="T161" s="222">
        <f>S161*H161</f>
        <v>0.192</v>
      </c>
      <c r="AR161" s="223" t="s">
        <v>119</v>
      </c>
      <c r="AT161" s="223" t="s">
        <v>115</v>
      </c>
      <c r="AU161" s="223" t="s">
        <v>84</v>
      </c>
      <c r="AY161" s="13" t="s">
        <v>112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3" t="s">
        <v>82</v>
      </c>
      <c r="BK161" s="224">
        <f>ROUND(I161*H161,2)</f>
        <v>0</v>
      </c>
      <c r="BL161" s="13" t="s">
        <v>119</v>
      </c>
      <c r="BM161" s="223" t="s">
        <v>277</v>
      </c>
    </row>
    <row r="162" s="1" customFormat="1" ht="36" customHeight="1">
      <c r="B162" s="34"/>
      <c r="C162" s="212" t="s">
        <v>278</v>
      </c>
      <c r="D162" s="212" t="s">
        <v>115</v>
      </c>
      <c r="E162" s="213" t="s">
        <v>279</v>
      </c>
      <c r="F162" s="214" t="s">
        <v>280</v>
      </c>
      <c r="G162" s="215" t="s">
        <v>199</v>
      </c>
      <c r="H162" s="216">
        <v>1</v>
      </c>
      <c r="I162" s="217"/>
      <c r="J162" s="218">
        <f>ROUND(I162*H162,2)</f>
        <v>0</v>
      </c>
      <c r="K162" s="214" t="s">
        <v>1</v>
      </c>
      <c r="L162" s="39"/>
      <c r="M162" s="219" t="s">
        <v>1</v>
      </c>
      <c r="N162" s="220" t="s">
        <v>42</v>
      </c>
      <c r="O162" s="82"/>
      <c r="P162" s="221">
        <f>O162*H162</f>
        <v>0</v>
      </c>
      <c r="Q162" s="221">
        <v>0</v>
      </c>
      <c r="R162" s="221">
        <f>Q162*H162</f>
        <v>0</v>
      </c>
      <c r="S162" s="221">
        <v>0.192</v>
      </c>
      <c r="T162" s="222">
        <f>S162*H162</f>
        <v>0.192</v>
      </c>
      <c r="AR162" s="223" t="s">
        <v>119</v>
      </c>
      <c r="AT162" s="223" t="s">
        <v>115</v>
      </c>
      <c r="AU162" s="223" t="s">
        <v>84</v>
      </c>
      <c r="AY162" s="13" t="s">
        <v>112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82</v>
      </c>
      <c r="BK162" s="224">
        <f>ROUND(I162*H162,2)</f>
        <v>0</v>
      </c>
      <c r="BL162" s="13" t="s">
        <v>119</v>
      </c>
      <c r="BM162" s="223" t="s">
        <v>281</v>
      </c>
    </row>
    <row r="163" s="1" customFormat="1" ht="36" customHeight="1">
      <c r="B163" s="34"/>
      <c r="C163" s="212" t="s">
        <v>282</v>
      </c>
      <c r="D163" s="212" t="s">
        <v>115</v>
      </c>
      <c r="E163" s="213" t="s">
        <v>283</v>
      </c>
      <c r="F163" s="214" t="s">
        <v>284</v>
      </c>
      <c r="G163" s="215" t="s">
        <v>199</v>
      </c>
      <c r="H163" s="216">
        <v>1</v>
      </c>
      <c r="I163" s="217"/>
      <c r="J163" s="218">
        <f>ROUND(I163*H163,2)</f>
        <v>0</v>
      </c>
      <c r="K163" s="214" t="s">
        <v>1</v>
      </c>
      <c r="L163" s="39"/>
      <c r="M163" s="219" t="s">
        <v>1</v>
      </c>
      <c r="N163" s="220" t="s">
        <v>42</v>
      </c>
      <c r="O163" s="82"/>
      <c r="P163" s="221">
        <f>O163*H163</f>
        <v>0</v>
      </c>
      <c r="Q163" s="221">
        <v>0</v>
      </c>
      <c r="R163" s="221">
        <f>Q163*H163</f>
        <v>0</v>
      </c>
      <c r="S163" s="221">
        <v>0.192</v>
      </c>
      <c r="T163" s="222">
        <f>S163*H163</f>
        <v>0.192</v>
      </c>
      <c r="AR163" s="223" t="s">
        <v>119</v>
      </c>
      <c r="AT163" s="223" t="s">
        <v>115</v>
      </c>
      <c r="AU163" s="223" t="s">
        <v>84</v>
      </c>
      <c r="AY163" s="13" t="s">
        <v>112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3" t="s">
        <v>82</v>
      </c>
      <c r="BK163" s="224">
        <f>ROUND(I163*H163,2)</f>
        <v>0</v>
      </c>
      <c r="BL163" s="13" t="s">
        <v>119</v>
      </c>
      <c r="BM163" s="223" t="s">
        <v>285</v>
      </c>
    </row>
    <row r="164" s="1" customFormat="1" ht="36" customHeight="1">
      <c r="B164" s="34"/>
      <c r="C164" s="212" t="s">
        <v>286</v>
      </c>
      <c r="D164" s="212" t="s">
        <v>115</v>
      </c>
      <c r="E164" s="213" t="s">
        <v>287</v>
      </c>
      <c r="F164" s="214" t="s">
        <v>288</v>
      </c>
      <c r="G164" s="215" t="s">
        <v>199</v>
      </c>
      <c r="H164" s="216">
        <v>1</v>
      </c>
      <c r="I164" s="217"/>
      <c r="J164" s="218">
        <f>ROUND(I164*H164,2)</f>
        <v>0</v>
      </c>
      <c r="K164" s="214" t="s">
        <v>1</v>
      </c>
      <c r="L164" s="39"/>
      <c r="M164" s="219" t="s">
        <v>1</v>
      </c>
      <c r="N164" s="220" t="s">
        <v>42</v>
      </c>
      <c r="O164" s="82"/>
      <c r="P164" s="221">
        <f>O164*H164</f>
        <v>0</v>
      </c>
      <c r="Q164" s="221">
        <v>0</v>
      </c>
      <c r="R164" s="221">
        <f>Q164*H164</f>
        <v>0</v>
      </c>
      <c r="S164" s="221">
        <v>0.192</v>
      </c>
      <c r="T164" s="222">
        <f>S164*H164</f>
        <v>0.192</v>
      </c>
      <c r="AR164" s="223" t="s">
        <v>119</v>
      </c>
      <c r="AT164" s="223" t="s">
        <v>115</v>
      </c>
      <c r="AU164" s="223" t="s">
        <v>84</v>
      </c>
      <c r="AY164" s="13" t="s">
        <v>112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3" t="s">
        <v>82</v>
      </c>
      <c r="BK164" s="224">
        <f>ROUND(I164*H164,2)</f>
        <v>0</v>
      </c>
      <c r="BL164" s="13" t="s">
        <v>119</v>
      </c>
      <c r="BM164" s="223" t="s">
        <v>289</v>
      </c>
    </row>
    <row r="165" s="1" customFormat="1" ht="24" customHeight="1">
      <c r="B165" s="34"/>
      <c r="C165" s="212" t="s">
        <v>290</v>
      </c>
      <c r="D165" s="212" t="s">
        <v>115</v>
      </c>
      <c r="E165" s="213" t="s">
        <v>291</v>
      </c>
      <c r="F165" s="214" t="s">
        <v>292</v>
      </c>
      <c r="G165" s="215" t="s">
        <v>199</v>
      </c>
      <c r="H165" s="216">
        <v>1</v>
      </c>
      <c r="I165" s="217"/>
      <c r="J165" s="218">
        <f>ROUND(I165*H165,2)</f>
        <v>0</v>
      </c>
      <c r="K165" s="214" t="s">
        <v>1</v>
      </c>
      <c r="L165" s="39"/>
      <c r="M165" s="219" t="s">
        <v>1</v>
      </c>
      <c r="N165" s="220" t="s">
        <v>42</v>
      </c>
      <c r="O165" s="82"/>
      <c r="P165" s="221">
        <f>O165*H165</f>
        <v>0</v>
      </c>
      <c r="Q165" s="221">
        <v>0</v>
      </c>
      <c r="R165" s="221">
        <f>Q165*H165</f>
        <v>0</v>
      </c>
      <c r="S165" s="221">
        <v>0.192</v>
      </c>
      <c r="T165" s="222">
        <f>S165*H165</f>
        <v>0.192</v>
      </c>
      <c r="AR165" s="223" t="s">
        <v>119</v>
      </c>
      <c r="AT165" s="223" t="s">
        <v>115</v>
      </c>
      <c r="AU165" s="223" t="s">
        <v>84</v>
      </c>
      <c r="AY165" s="13" t="s">
        <v>112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3" t="s">
        <v>82</v>
      </c>
      <c r="BK165" s="224">
        <f>ROUND(I165*H165,2)</f>
        <v>0</v>
      </c>
      <c r="BL165" s="13" t="s">
        <v>119</v>
      </c>
      <c r="BM165" s="223" t="s">
        <v>293</v>
      </c>
    </row>
    <row r="166" s="1" customFormat="1" ht="16.5" customHeight="1">
      <c r="B166" s="34"/>
      <c r="C166" s="212" t="s">
        <v>294</v>
      </c>
      <c r="D166" s="212" t="s">
        <v>115</v>
      </c>
      <c r="E166" s="213" t="s">
        <v>295</v>
      </c>
      <c r="F166" s="214" t="s">
        <v>296</v>
      </c>
      <c r="G166" s="215" t="s">
        <v>199</v>
      </c>
      <c r="H166" s="216">
        <v>1</v>
      </c>
      <c r="I166" s="217"/>
      <c r="J166" s="218">
        <f>ROUND(I166*H166,2)</f>
        <v>0</v>
      </c>
      <c r="K166" s="214" t="s">
        <v>1</v>
      </c>
      <c r="L166" s="39"/>
      <c r="M166" s="219" t="s">
        <v>1</v>
      </c>
      <c r="N166" s="220" t="s">
        <v>42</v>
      </c>
      <c r="O166" s="82"/>
      <c r="P166" s="221">
        <f>O166*H166</f>
        <v>0</v>
      </c>
      <c r="Q166" s="221">
        <v>0</v>
      </c>
      <c r="R166" s="221">
        <f>Q166*H166</f>
        <v>0</v>
      </c>
      <c r="S166" s="221">
        <v>0.192</v>
      </c>
      <c r="T166" s="222">
        <f>S166*H166</f>
        <v>0.192</v>
      </c>
      <c r="AR166" s="223" t="s">
        <v>119</v>
      </c>
      <c r="AT166" s="223" t="s">
        <v>115</v>
      </c>
      <c r="AU166" s="223" t="s">
        <v>84</v>
      </c>
      <c r="AY166" s="13" t="s">
        <v>112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3" t="s">
        <v>82</v>
      </c>
      <c r="BK166" s="224">
        <f>ROUND(I166*H166,2)</f>
        <v>0</v>
      </c>
      <c r="BL166" s="13" t="s">
        <v>119</v>
      </c>
      <c r="BM166" s="223" t="s">
        <v>297</v>
      </c>
    </row>
    <row r="167" s="1" customFormat="1" ht="24" customHeight="1">
      <c r="B167" s="34"/>
      <c r="C167" s="212" t="s">
        <v>298</v>
      </c>
      <c r="D167" s="212" t="s">
        <v>115</v>
      </c>
      <c r="E167" s="213" t="s">
        <v>299</v>
      </c>
      <c r="F167" s="214" t="s">
        <v>300</v>
      </c>
      <c r="G167" s="215" t="s">
        <v>301</v>
      </c>
      <c r="H167" s="216">
        <v>3</v>
      </c>
      <c r="I167" s="217"/>
      <c r="J167" s="218">
        <f>ROUND(I167*H167,2)</f>
        <v>0</v>
      </c>
      <c r="K167" s="214" t="s">
        <v>128</v>
      </c>
      <c r="L167" s="39"/>
      <c r="M167" s="219" t="s">
        <v>1</v>
      </c>
      <c r="N167" s="220" t="s">
        <v>42</v>
      </c>
      <c r="O167" s="82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AR167" s="223" t="s">
        <v>119</v>
      </c>
      <c r="AT167" s="223" t="s">
        <v>115</v>
      </c>
      <c r="AU167" s="223" t="s">
        <v>84</v>
      </c>
      <c r="AY167" s="13" t="s">
        <v>112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3" t="s">
        <v>82</v>
      </c>
      <c r="BK167" s="224">
        <f>ROUND(I167*H167,2)</f>
        <v>0</v>
      </c>
      <c r="BL167" s="13" t="s">
        <v>119</v>
      </c>
      <c r="BM167" s="223" t="s">
        <v>302</v>
      </c>
    </row>
    <row r="168" s="11" customFormat="1" ht="22.8" customHeight="1">
      <c r="B168" s="196"/>
      <c r="C168" s="197"/>
      <c r="D168" s="198" t="s">
        <v>76</v>
      </c>
      <c r="E168" s="210" t="s">
        <v>303</v>
      </c>
      <c r="F168" s="210" t="s">
        <v>304</v>
      </c>
      <c r="G168" s="197"/>
      <c r="H168" s="197"/>
      <c r="I168" s="200"/>
      <c r="J168" s="211">
        <f>BK168</f>
        <v>0</v>
      </c>
      <c r="K168" s="197"/>
      <c r="L168" s="202"/>
      <c r="M168" s="203"/>
      <c r="N168" s="204"/>
      <c r="O168" s="204"/>
      <c r="P168" s="205">
        <f>SUM(P169:P178)</f>
        <v>0</v>
      </c>
      <c r="Q168" s="204"/>
      <c r="R168" s="205">
        <f>SUM(R169:R178)</f>
        <v>0.055039999999999992</v>
      </c>
      <c r="S168" s="204"/>
      <c r="T168" s="206">
        <f>SUM(T169:T178)</f>
        <v>0.10400000000000001</v>
      </c>
      <c r="AR168" s="207" t="s">
        <v>84</v>
      </c>
      <c r="AT168" s="208" t="s">
        <v>76</v>
      </c>
      <c r="AU168" s="208" t="s">
        <v>82</v>
      </c>
      <c r="AY168" s="207" t="s">
        <v>112</v>
      </c>
      <c r="BK168" s="209">
        <f>SUM(BK169:BK178)</f>
        <v>0</v>
      </c>
    </row>
    <row r="169" s="1" customFormat="1" ht="24" customHeight="1">
      <c r="B169" s="34"/>
      <c r="C169" s="212" t="s">
        <v>305</v>
      </c>
      <c r="D169" s="212" t="s">
        <v>115</v>
      </c>
      <c r="E169" s="213" t="s">
        <v>306</v>
      </c>
      <c r="F169" s="214" t="s">
        <v>307</v>
      </c>
      <c r="G169" s="215" t="s">
        <v>199</v>
      </c>
      <c r="H169" s="216">
        <v>1</v>
      </c>
      <c r="I169" s="217"/>
      <c r="J169" s="218">
        <f>ROUND(I169*H169,2)</f>
        <v>0</v>
      </c>
      <c r="K169" s="214" t="s">
        <v>123</v>
      </c>
      <c r="L169" s="39"/>
      <c r="M169" s="219" t="s">
        <v>1</v>
      </c>
      <c r="N169" s="220" t="s">
        <v>42</v>
      </c>
      <c r="O169" s="82"/>
      <c r="P169" s="221">
        <f>O169*H169</f>
        <v>0</v>
      </c>
      <c r="Q169" s="221">
        <v>0.00382</v>
      </c>
      <c r="R169" s="221">
        <f>Q169*H169</f>
        <v>0.00382</v>
      </c>
      <c r="S169" s="221">
        <v>0</v>
      </c>
      <c r="T169" s="222">
        <f>S169*H169</f>
        <v>0</v>
      </c>
      <c r="AR169" s="223" t="s">
        <v>119</v>
      </c>
      <c r="AT169" s="223" t="s">
        <v>115</v>
      </c>
      <c r="AU169" s="223" t="s">
        <v>84</v>
      </c>
      <c r="AY169" s="13" t="s">
        <v>112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82</v>
      </c>
      <c r="BK169" s="224">
        <f>ROUND(I169*H169,2)</f>
        <v>0</v>
      </c>
      <c r="BL169" s="13" t="s">
        <v>119</v>
      </c>
      <c r="BM169" s="223" t="s">
        <v>308</v>
      </c>
    </row>
    <row r="170" s="1" customFormat="1" ht="24" customHeight="1">
      <c r="B170" s="34"/>
      <c r="C170" s="212" t="s">
        <v>309</v>
      </c>
      <c r="D170" s="212" t="s">
        <v>115</v>
      </c>
      <c r="E170" s="213" t="s">
        <v>310</v>
      </c>
      <c r="F170" s="214" t="s">
        <v>311</v>
      </c>
      <c r="G170" s="215" t="s">
        <v>199</v>
      </c>
      <c r="H170" s="216">
        <v>2</v>
      </c>
      <c r="I170" s="217"/>
      <c r="J170" s="218">
        <f>ROUND(I170*H170,2)</f>
        <v>0</v>
      </c>
      <c r="K170" s="214" t="s">
        <v>123</v>
      </c>
      <c r="L170" s="39"/>
      <c r="M170" s="219" t="s">
        <v>1</v>
      </c>
      <c r="N170" s="220" t="s">
        <v>42</v>
      </c>
      <c r="O170" s="82"/>
      <c r="P170" s="221">
        <f>O170*H170</f>
        <v>0</v>
      </c>
      <c r="Q170" s="221">
        <v>0.014970000000000001</v>
      </c>
      <c r="R170" s="221">
        <f>Q170*H170</f>
        <v>0.029940000000000001</v>
      </c>
      <c r="S170" s="221">
        <v>0</v>
      </c>
      <c r="T170" s="222">
        <f>S170*H170</f>
        <v>0</v>
      </c>
      <c r="AR170" s="223" t="s">
        <v>119</v>
      </c>
      <c r="AT170" s="223" t="s">
        <v>115</v>
      </c>
      <c r="AU170" s="223" t="s">
        <v>84</v>
      </c>
      <c r="AY170" s="13" t="s">
        <v>112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3" t="s">
        <v>82</v>
      </c>
      <c r="BK170" s="224">
        <f>ROUND(I170*H170,2)</f>
        <v>0</v>
      </c>
      <c r="BL170" s="13" t="s">
        <v>119</v>
      </c>
      <c r="BM170" s="223" t="s">
        <v>312</v>
      </c>
    </row>
    <row r="171" s="1" customFormat="1" ht="24" customHeight="1">
      <c r="B171" s="34"/>
      <c r="C171" s="212" t="s">
        <v>313</v>
      </c>
      <c r="D171" s="212" t="s">
        <v>115</v>
      </c>
      <c r="E171" s="213" t="s">
        <v>314</v>
      </c>
      <c r="F171" s="214" t="s">
        <v>315</v>
      </c>
      <c r="G171" s="215" t="s">
        <v>199</v>
      </c>
      <c r="H171" s="216">
        <v>1</v>
      </c>
      <c r="I171" s="217"/>
      <c r="J171" s="218">
        <f>ROUND(I171*H171,2)</f>
        <v>0</v>
      </c>
      <c r="K171" s="214" t="s">
        <v>123</v>
      </c>
      <c r="L171" s="39"/>
      <c r="M171" s="219" t="s">
        <v>1</v>
      </c>
      <c r="N171" s="220" t="s">
        <v>42</v>
      </c>
      <c r="O171" s="82"/>
      <c r="P171" s="221">
        <f>O171*H171</f>
        <v>0</v>
      </c>
      <c r="Q171" s="221">
        <v>0.0147</v>
      </c>
      <c r="R171" s="221">
        <f>Q171*H171</f>
        <v>0.0147</v>
      </c>
      <c r="S171" s="221">
        <v>0</v>
      </c>
      <c r="T171" s="222">
        <f>S171*H171</f>
        <v>0</v>
      </c>
      <c r="AR171" s="223" t="s">
        <v>119</v>
      </c>
      <c r="AT171" s="223" t="s">
        <v>115</v>
      </c>
      <c r="AU171" s="223" t="s">
        <v>84</v>
      </c>
      <c r="AY171" s="13" t="s">
        <v>112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3" t="s">
        <v>82</v>
      </c>
      <c r="BK171" s="224">
        <f>ROUND(I171*H171,2)</f>
        <v>0</v>
      </c>
      <c r="BL171" s="13" t="s">
        <v>119</v>
      </c>
      <c r="BM171" s="223" t="s">
        <v>316</v>
      </c>
    </row>
    <row r="172" s="1" customFormat="1" ht="24" customHeight="1">
      <c r="B172" s="34"/>
      <c r="C172" s="212" t="s">
        <v>317</v>
      </c>
      <c r="D172" s="212" t="s">
        <v>115</v>
      </c>
      <c r="E172" s="213" t="s">
        <v>318</v>
      </c>
      <c r="F172" s="214" t="s">
        <v>319</v>
      </c>
      <c r="G172" s="215" t="s">
        <v>199</v>
      </c>
      <c r="H172" s="216">
        <v>2</v>
      </c>
      <c r="I172" s="217"/>
      <c r="J172" s="218">
        <f>ROUND(I172*H172,2)</f>
        <v>0</v>
      </c>
      <c r="K172" s="214" t="s">
        <v>123</v>
      </c>
      <c r="L172" s="39"/>
      <c r="M172" s="219" t="s">
        <v>1</v>
      </c>
      <c r="N172" s="220" t="s">
        <v>42</v>
      </c>
      <c r="O172" s="82"/>
      <c r="P172" s="221">
        <f>O172*H172</f>
        <v>0</v>
      </c>
      <c r="Q172" s="221">
        <v>0.0020799999999999998</v>
      </c>
      <c r="R172" s="221">
        <f>Q172*H172</f>
        <v>0.0041599999999999996</v>
      </c>
      <c r="S172" s="221">
        <v>0</v>
      </c>
      <c r="T172" s="222">
        <f>S172*H172</f>
        <v>0</v>
      </c>
      <c r="AR172" s="223" t="s">
        <v>119</v>
      </c>
      <c r="AT172" s="223" t="s">
        <v>115</v>
      </c>
      <c r="AU172" s="223" t="s">
        <v>84</v>
      </c>
      <c r="AY172" s="13" t="s">
        <v>112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82</v>
      </c>
      <c r="BK172" s="224">
        <f>ROUND(I172*H172,2)</f>
        <v>0</v>
      </c>
      <c r="BL172" s="13" t="s">
        <v>119</v>
      </c>
      <c r="BM172" s="223" t="s">
        <v>320</v>
      </c>
    </row>
    <row r="173" s="1" customFormat="1" ht="24" customHeight="1">
      <c r="B173" s="34"/>
      <c r="C173" s="212" t="s">
        <v>321</v>
      </c>
      <c r="D173" s="212" t="s">
        <v>115</v>
      </c>
      <c r="E173" s="213" t="s">
        <v>322</v>
      </c>
      <c r="F173" s="214" t="s">
        <v>323</v>
      </c>
      <c r="G173" s="215" t="s">
        <v>199</v>
      </c>
      <c r="H173" s="216">
        <v>1</v>
      </c>
      <c r="I173" s="217"/>
      <c r="J173" s="218">
        <f>ROUND(I173*H173,2)</f>
        <v>0</v>
      </c>
      <c r="K173" s="214" t="s">
        <v>123</v>
      </c>
      <c r="L173" s="39"/>
      <c r="M173" s="219" t="s">
        <v>1</v>
      </c>
      <c r="N173" s="220" t="s">
        <v>42</v>
      </c>
      <c r="O173" s="82"/>
      <c r="P173" s="221">
        <f>O173*H173</f>
        <v>0</v>
      </c>
      <c r="Q173" s="221">
        <v>0.0019599999999999999</v>
      </c>
      <c r="R173" s="221">
        <f>Q173*H173</f>
        <v>0.0019599999999999999</v>
      </c>
      <c r="S173" s="221">
        <v>0</v>
      </c>
      <c r="T173" s="222">
        <f>S173*H173</f>
        <v>0</v>
      </c>
      <c r="AR173" s="223" t="s">
        <v>119</v>
      </c>
      <c r="AT173" s="223" t="s">
        <v>115</v>
      </c>
      <c r="AU173" s="223" t="s">
        <v>84</v>
      </c>
      <c r="AY173" s="13" t="s">
        <v>112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3" t="s">
        <v>82</v>
      </c>
      <c r="BK173" s="224">
        <f>ROUND(I173*H173,2)</f>
        <v>0</v>
      </c>
      <c r="BL173" s="13" t="s">
        <v>119</v>
      </c>
      <c r="BM173" s="223" t="s">
        <v>324</v>
      </c>
    </row>
    <row r="174" s="1" customFormat="1" ht="16.5" customHeight="1">
      <c r="B174" s="34"/>
      <c r="C174" s="212" t="s">
        <v>325</v>
      </c>
      <c r="D174" s="212" t="s">
        <v>115</v>
      </c>
      <c r="E174" s="213" t="s">
        <v>326</v>
      </c>
      <c r="F174" s="214" t="s">
        <v>327</v>
      </c>
      <c r="G174" s="215" t="s">
        <v>137</v>
      </c>
      <c r="H174" s="216">
        <v>2</v>
      </c>
      <c r="I174" s="217"/>
      <c r="J174" s="218">
        <f>ROUND(I174*H174,2)</f>
        <v>0</v>
      </c>
      <c r="K174" s="214" t="s">
        <v>123</v>
      </c>
      <c r="L174" s="39"/>
      <c r="M174" s="219" t="s">
        <v>1</v>
      </c>
      <c r="N174" s="220" t="s">
        <v>42</v>
      </c>
      <c r="O174" s="82"/>
      <c r="P174" s="221">
        <f>O174*H174</f>
        <v>0</v>
      </c>
      <c r="Q174" s="221">
        <v>0.00023000000000000001</v>
      </c>
      <c r="R174" s="221">
        <f>Q174*H174</f>
        <v>0.00046000000000000001</v>
      </c>
      <c r="S174" s="221">
        <v>0</v>
      </c>
      <c r="T174" s="222">
        <f>S174*H174</f>
        <v>0</v>
      </c>
      <c r="AR174" s="223" t="s">
        <v>119</v>
      </c>
      <c r="AT174" s="223" t="s">
        <v>115</v>
      </c>
      <c r="AU174" s="223" t="s">
        <v>84</v>
      </c>
      <c r="AY174" s="13" t="s">
        <v>112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3" t="s">
        <v>82</v>
      </c>
      <c r="BK174" s="224">
        <f>ROUND(I174*H174,2)</f>
        <v>0</v>
      </c>
      <c r="BL174" s="13" t="s">
        <v>119</v>
      </c>
      <c r="BM174" s="223" t="s">
        <v>328</v>
      </c>
    </row>
    <row r="175" s="1" customFormat="1" ht="24" customHeight="1">
      <c r="B175" s="34"/>
      <c r="C175" s="212" t="s">
        <v>329</v>
      </c>
      <c r="D175" s="212" t="s">
        <v>115</v>
      </c>
      <c r="E175" s="213" t="s">
        <v>330</v>
      </c>
      <c r="F175" s="214" t="s">
        <v>331</v>
      </c>
      <c r="G175" s="215" t="s">
        <v>137</v>
      </c>
      <c r="H175" s="216">
        <v>8</v>
      </c>
      <c r="I175" s="217"/>
      <c r="J175" s="218">
        <f>ROUND(I175*H175,2)</f>
        <v>0</v>
      </c>
      <c r="K175" s="214" t="s">
        <v>1</v>
      </c>
      <c r="L175" s="39"/>
      <c r="M175" s="219" t="s">
        <v>1</v>
      </c>
      <c r="N175" s="220" t="s">
        <v>42</v>
      </c>
      <c r="O175" s="82"/>
      <c r="P175" s="221">
        <f>O175*H175</f>
        <v>0</v>
      </c>
      <c r="Q175" s="221">
        <v>0</v>
      </c>
      <c r="R175" s="221">
        <f>Q175*H175</f>
        <v>0</v>
      </c>
      <c r="S175" s="221">
        <v>0.0080000000000000002</v>
      </c>
      <c r="T175" s="222">
        <f>S175*H175</f>
        <v>0.064000000000000001</v>
      </c>
      <c r="AR175" s="223" t="s">
        <v>119</v>
      </c>
      <c r="AT175" s="223" t="s">
        <v>115</v>
      </c>
      <c r="AU175" s="223" t="s">
        <v>84</v>
      </c>
      <c r="AY175" s="13" t="s">
        <v>112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82</v>
      </c>
      <c r="BK175" s="224">
        <f>ROUND(I175*H175,2)</f>
        <v>0</v>
      </c>
      <c r="BL175" s="13" t="s">
        <v>119</v>
      </c>
      <c r="BM175" s="223" t="s">
        <v>332</v>
      </c>
    </row>
    <row r="176" s="1" customFormat="1" ht="16.5" customHeight="1">
      <c r="B176" s="34"/>
      <c r="C176" s="212" t="s">
        <v>333</v>
      </c>
      <c r="D176" s="212" t="s">
        <v>115</v>
      </c>
      <c r="E176" s="213" t="s">
        <v>334</v>
      </c>
      <c r="F176" s="214" t="s">
        <v>335</v>
      </c>
      <c r="G176" s="215" t="s">
        <v>137</v>
      </c>
      <c r="H176" s="216">
        <v>8</v>
      </c>
      <c r="I176" s="217"/>
      <c r="J176" s="218">
        <f>ROUND(I176*H176,2)</f>
        <v>0</v>
      </c>
      <c r="K176" s="214" t="s">
        <v>128</v>
      </c>
      <c r="L176" s="39"/>
      <c r="M176" s="219" t="s">
        <v>1</v>
      </c>
      <c r="N176" s="220" t="s">
        <v>42</v>
      </c>
      <c r="O176" s="82"/>
      <c r="P176" s="221">
        <f>O176*H176</f>
        <v>0</v>
      </c>
      <c r="Q176" s="221">
        <v>0</v>
      </c>
      <c r="R176" s="221">
        <f>Q176*H176</f>
        <v>0</v>
      </c>
      <c r="S176" s="221">
        <v>0.0050000000000000001</v>
      </c>
      <c r="T176" s="222">
        <f>S176*H176</f>
        <v>0.040000000000000001</v>
      </c>
      <c r="AR176" s="223" t="s">
        <v>119</v>
      </c>
      <c r="AT176" s="223" t="s">
        <v>115</v>
      </c>
      <c r="AU176" s="223" t="s">
        <v>84</v>
      </c>
      <c r="AY176" s="13" t="s">
        <v>112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3" t="s">
        <v>82</v>
      </c>
      <c r="BK176" s="224">
        <f>ROUND(I176*H176,2)</f>
        <v>0</v>
      </c>
      <c r="BL176" s="13" t="s">
        <v>119</v>
      </c>
      <c r="BM176" s="223" t="s">
        <v>336</v>
      </c>
    </row>
    <row r="177" s="1" customFormat="1" ht="24" customHeight="1">
      <c r="B177" s="34"/>
      <c r="C177" s="212" t="s">
        <v>337</v>
      </c>
      <c r="D177" s="212" t="s">
        <v>115</v>
      </c>
      <c r="E177" s="213" t="s">
        <v>338</v>
      </c>
      <c r="F177" s="214" t="s">
        <v>339</v>
      </c>
      <c r="G177" s="215" t="s">
        <v>154</v>
      </c>
      <c r="H177" s="225"/>
      <c r="I177" s="217"/>
      <c r="J177" s="218">
        <f>ROUND(I177*H177,2)</f>
        <v>0</v>
      </c>
      <c r="K177" s="214" t="s">
        <v>128</v>
      </c>
      <c r="L177" s="39"/>
      <c r="M177" s="219" t="s">
        <v>1</v>
      </c>
      <c r="N177" s="220" t="s">
        <v>42</v>
      </c>
      <c r="O177" s="82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AR177" s="223" t="s">
        <v>119</v>
      </c>
      <c r="AT177" s="223" t="s">
        <v>115</v>
      </c>
      <c r="AU177" s="223" t="s">
        <v>84</v>
      </c>
      <c r="AY177" s="13" t="s">
        <v>112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3" t="s">
        <v>82</v>
      </c>
      <c r="BK177" s="224">
        <f>ROUND(I177*H177,2)</f>
        <v>0</v>
      </c>
      <c r="BL177" s="13" t="s">
        <v>119</v>
      </c>
      <c r="BM177" s="223" t="s">
        <v>340</v>
      </c>
    </row>
    <row r="178" s="1" customFormat="1" ht="24" customHeight="1">
      <c r="B178" s="34"/>
      <c r="C178" s="212" t="s">
        <v>341</v>
      </c>
      <c r="D178" s="212" t="s">
        <v>115</v>
      </c>
      <c r="E178" s="213" t="s">
        <v>338</v>
      </c>
      <c r="F178" s="214" t="s">
        <v>339</v>
      </c>
      <c r="G178" s="215" t="s">
        <v>154</v>
      </c>
      <c r="H178" s="225"/>
      <c r="I178" s="217"/>
      <c r="J178" s="218">
        <f>ROUND(I178*H178,2)</f>
        <v>0</v>
      </c>
      <c r="K178" s="214" t="s">
        <v>128</v>
      </c>
      <c r="L178" s="39"/>
      <c r="M178" s="219" t="s">
        <v>1</v>
      </c>
      <c r="N178" s="220" t="s">
        <v>42</v>
      </c>
      <c r="O178" s="82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AR178" s="223" t="s">
        <v>119</v>
      </c>
      <c r="AT178" s="223" t="s">
        <v>115</v>
      </c>
      <c r="AU178" s="223" t="s">
        <v>84</v>
      </c>
      <c r="AY178" s="13" t="s">
        <v>112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82</v>
      </c>
      <c r="BK178" s="224">
        <f>ROUND(I178*H178,2)</f>
        <v>0</v>
      </c>
      <c r="BL178" s="13" t="s">
        <v>119</v>
      </c>
      <c r="BM178" s="223" t="s">
        <v>342</v>
      </c>
    </row>
    <row r="179" s="11" customFormat="1" ht="25.92" customHeight="1">
      <c r="B179" s="196"/>
      <c r="C179" s="197"/>
      <c r="D179" s="198" t="s">
        <v>76</v>
      </c>
      <c r="E179" s="199" t="s">
        <v>343</v>
      </c>
      <c r="F179" s="199" t="s">
        <v>344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SUM(P180:P181)</f>
        <v>0</v>
      </c>
      <c r="Q179" s="204"/>
      <c r="R179" s="205">
        <f>SUM(R180:R181)</f>
        <v>0</v>
      </c>
      <c r="S179" s="204"/>
      <c r="T179" s="206">
        <f>SUM(T180:T181)</f>
        <v>0</v>
      </c>
      <c r="AR179" s="207" t="s">
        <v>130</v>
      </c>
      <c r="AT179" s="208" t="s">
        <v>76</v>
      </c>
      <c r="AU179" s="208" t="s">
        <v>77</v>
      </c>
      <c r="AY179" s="207" t="s">
        <v>112</v>
      </c>
      <c r="BK179" s="209">
        <f>SUM(BK180:BK181)</f>
        <v>0</v>
      </c>
    </row>
    <row r="180" s="1" customFormat="1" ht="24" customHeight="1">
      <c r="B180" s="34"/>
      <c r="C180" s="212" t="s">
        <v>345</v>
      </c>
      <c r="D180" s="212" t="s">
        <v>115</v>
      </c>
      <c r="E180" s="213" t="s">
        <v>346</v>
      </c>
      <c r="F180" s="214" t="s">
        <v>347</v>
      </c>
      <c r="G180" s="215" t="s">
        <v>348</v>
      </c>
      <c r="H180" s="216">
        <v>30</v>
      </c>
      <c r="I180" s="217"/>
      <c r="J180" s="218">
        <f>ROUND(I180*H180,2)</f>
        <v>0</v>
      </c>
      <c r="K180" s="214" t="s">
        <v>123</v>
      </c>
      <c r="L180" s="39"/>
      <c r="M180" s="219" t="s">
        <v>1</v>
      </c>
      <c r="N180" s="220" t="s">
        <v>42</v>
      </c>
      <c r="O180" s="82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AR180" s="223" t="s">
        <v>349</v>
      </c>
      <c r="AT180" s="223" t="s">
        <v>115</v>
      </c>
      <c r="AU180" s="223" t="s">
        <v>82</v>
      </c>
      <c r="AY180" s="13" t="s">
        <v>112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82</v>
      </c>
      <c r="BK180" s="224">
        <f>ROUND(I180*H180,2)</f>
        <v>0</v>
      </c>
      <c r="BL180" s="13" t="s">
        <v>349</v>
      </c>
      <c r="BM180" s="223" t="s">
        <v>350</v>
      </c>
    </row>
    <row r="181" s="1" customFormat="1" ht="24" customHeight="1">
      <c r="B181" s="34"/>
      <c r="C181" s="212" t="s">
        <v>351</v>
      </c>
      <c r="D181" s="212" t="s">
        <v>115</v>
      </c>
      <c r="E181" s="213" t="s">
        <v>352</v>
      </c>
      <c r="F181" s="214" t="s">
        <v>353</v>
      </c>
      <c r="G181" s="215" t="s">
        <v>348</v>
      </c>
      <c r="H181" s="216">
        <v>10</v>
      </c>
      <c r="I181" s="217"/>
      <c r="J181" s="218">
        <f>ROUND(I181*H181,2)</f>
        <v>0</v>
      </c>
      <c r="K181" s="214" t="s">
        <v>128</v>
      </c>
      <c r="L181" s="39"/>
      <c r="M181" s="226" t="s">
        <v>1</v>
      </c>
      <c r="N181" s="227" t="s">
        <v>42</v>
      </c>
      <c r="O181" s="228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23" t="s">
        <v>349</v>
      </c>
      <c r="AT181" s="223" t="s">
        <v>115</v>
      </c>
      <c r="AU181" s="223" t="s">
        <v>82</v>
      </c>
      <c r="AY181" s="13" t="s">
        <v>112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3" t="s">
        <v>82</v>
      </c>
      <c r="BK181" s="224">
        <f>ROUND(I181*H181,2)</f>
        <v>0</v>
      </c>
      <c r="BL181" s="13" t="s">
        <v>349</v>
      </c>
      <c r="BM181" s="223" t="s">
        <v>354</v>
      </c>
    </row>
    <row r="182" s="1" customFormat="1" ht="6.96" customHeight="1">
      <c r="B182" s="57"/>
      <c r="C182" s="58"/>
      <c r="D182" s="58"/>
      <c r="E182" s="58"/>
      <c r="F182" s="58"/>
      <c r="G182" s="58"/>
      <c r="H182" s="58"/>
      <c r="I182" s="163"/>
      <c r="J182" s="58"/>
      <c r="K182" s="58"/>
      <c r="L182" s="39"/>
    </row>
  </sheetData>
  <sheetProtection sheet="1" autoFilter="0" formatColumns="0" formatRows="0" objects="1" scenarios="1" spinCount="100000" saltValue="CJLLzm7/tDywvUNasA93qevB96r1oP1NnqSIWgM7XbUflGK6dX/CaMJlFwcU5qdY4ntw8zbf7dvznUf/OEnLmw==" hashValue="oWzMcC2b0i9Xy13fVLyxqlF+04AXcI99xcU+OzDlpmeLjy+KXlz9cyE+ne2hj8vJzzbV36p96OjEKMfdinm+ZA==" algorithmName="SHA-512" password="CC35"/>
  <autoFilter ref="C117:K181"/>
  <mergeCells count="6">
    <mergeCell ref="E7:H7"/>
    <mergeCell ref="E16:H16"/>
    <mergeCell ref="E25:H25"/>
    <mergeCell ref="E85:H85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DESKTOP-TOPVKIN\Admin</dc:creator>
  <cp:lastModifiedBy>DESKTOP-TOPVKIN\Admin</cp:lastModifiedBy>
  <dcterms:created xsi:type="dcterms:W3CDTF">2020-04-29T14:06:14Z</dcterms:created>
  <dcterms:modified xsi:type="dcterms:W3CDTF">2020-04-29T14:06:16Z</dcterms:modified>
</cp:coreProperties>
</file>